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060"/>
  </bookViews>
  <sheets>
    <sheet name="1.sz.tábla" sheetId="1" r:id="rId1"/>
    <sheet name="2.sz.tábla" sheetId="2" r:id="rId2"/>
    <sheet name="3.sz.tábla" sheetId="3" r:id="rId3"/>
    <sheet name="4.sz.tábla" sheetId="4" r:id="rId4"/>
  </sheets>
  <calcPr calcId="152511"/>
</workbook>
</file>

<file path=xl/calcChain.xml><?xml version="1.0" encoding="utf-8"?>
<calcChain xmlns="http://schemas.openxmlformats.org/spreadsheetml/2006/main">
  <c r="O37" i="1" l="1"/>
  <c r="K32" i="4" l="1"/>
  <c r="K33" i="4"/>
  <c r="K34" i="4"/>
  <c r="K17" i="4"/>
  <c r="K16" i="4"/>
  <c r="K13" i="4"/>
  <c r="K12" i="4"/>
  <c r="K11" i="4"/>
  <c r="K10" i="4"/>
  <c r="E27" i="4"/>
  <c r="E21" i="4"/>
  <c r="E20" i="4"/>
  <c r="E19" i="4"/>
  <c r="E18" i="4"/>
  <c r="E17" i="4"/>
  <c r="E14" i="4"/>
  <c r="E11" i="4"/>
  <c r="E10" i="4"/>
  <c r="E12" i="4"/>
  <c r="E32" i="4"/>
  <c r="E9" i="4"/>
  <c r="O34" i="2"/>
  <c r="O28" i="2"/>
  <c r="O19" i="2"/>
  <c r="O17" i="2"/>
  <c r="E16" i="4" l="1"/>
  <c r="O23" i="2"/>
  <c r="P23" i="2"/>
  <c r="O25" i="2"/>
  <c r="O20" i="2"/>
  <c r="P10" i="2"/>
  <c r="O14" i="2"/>
  <c r="P14" i="2"/>
  <c r="O10" i="2"/>
  <c r="H22" i="3" l="1"/>
  <c r="H21" i="3" s="1"/>
  <c r="O40" i="2"/>
  <c r="P40" i="2"/>
  <c r="O41" i="2"/>
  <c r="P41" i="2"/>
  <c r="N42" i="2"/>
  <c r="O42" i="2"/>
  <c r="P42" i="2"/>
  <c r="N34" i="2"/>
  <c r="N23" i="2"/>
  <c r="K14" i="4" s="1"/>
  <c r="O43" i="1"/>
  <c r="N48" i="1" l="1"/>
  <c r="P48" i="1"/>
  <c r="N40" i="1"/>
  <c r="O40" i="1"/>
  <c r="N32" i="1"/>
  <c r="P32" i="1"/>
  <c r="P46" i="1" s="1"/>
  <c r="L25" i="1"/>
  <c r="M25" i="1"/>
  <c r="L29" i="1"/>
  <c r="M29" i="1"/>
  <c r="N29" i="1"/>
  <c r="E15" i="4" s="1"/>
  <c r="E13" i="4" s="1"/>
  <c r="N25" i="1" l="1"/>
  <c r="P47" i="1"/>
  <c r="M23" i="2"/>
  <c r="M14" i="2"/>
  <c r="L34" i="2"/>
  <c r="L28" i="2"/>
  <c r="L23" i="2"/>
  <c r="L20" i="2"/>
  <c r="L14" i="2"/>
  <c r="L10" i="2"/>
  <c r="L25" i="2"/>
  <c r="L19" i="2"/>
  <c r="L17" i="2"/>
  <c r="M32" i="1"/>
  <c r="L32" i="1"/>
  <c r="L48" i="1"/>
  <c r="L45" i="1"/>
  <c r="M46" i="1"/>
  <c r="L34" i="1"/>
  <c r="K29" i="1" l="1"/>
  <c r="K38" i="1"/>
  <c r="K40" i="1"/>
  <c r="K28" i="2" l="1"/>
  <c r="D32" i="4" l="1"/>
  <c r="D12" i="4"/>
  <c r="J32" i="4"/>
  <c r="J33" i="4"/>
  <c r="J34" i="4"/>
  <c r="J17" i="4"/>
  <c r="J16" i="4"/>
  <c r="J13" i="4"/>
  <c r="J11" i="4"/>
  <c r="J18" i="4"/>
  <c r="D27" i="4"/>
  <c r="D21" i="4"/>
  <c r="D20" i="4"/>
  <c r="D19" i="4"/>
  <c r="D18" i="4"/>
  <c r="D17" i="4"/>
  <c r="D15" i="4"/>
  <c r="D11" i="4"/>
  <c r="G22" i="3"/>
  <c r="G21" i="3" s="1"/>
  <c r="L40" i="2"/>
  <c r="M40" i="2"/>
  <c r="L41" i="2"/>
  <c r="M41" i="2"/>
  <c r="K42" i="2"/>
  <c r="L42" i="2"/>
  <c r="M42" i="2"/>
  <c r="K23" i="2"/>
  <c r="J14" i="4" s="1"/>
  <c r="M47" i="1"/>
  <c r="K48" i="1"/>
  <c r="M48" i="1"/>
  <c r="K26" i="1"/>
  <c r="D14" i="4" s="1"/>
  <c r="D13" i="4" s="1"/>
  <c r="D16" i="4" l="1"/>
  <c r="D29" i="3"/>
  <c r="I37" i="1" l="1"/>
  <c r="I18" i="1"/>
  <c r="C27" i="4"/>
  <c r="H23" i="2"/>
  <c r="H18" i="1" l="1"/>
  <c r="E22" i="1"/>
  <c r="H22" i="1"/>
  <c r="G33" i="1" l="1"/>
  <c r="F35" i="1"/>
  <c r="F36" i="1"/>
  <c r="F37" i="1"/>
  <c r="F34" i="1"/>
  <c r="F33" i="1" s="1"/>
  <c r="E33" i="1"/>
  <c r="E29" i="1"/>
  <c r="E26" i="1"/>
  <c r="F26" i="1" s="1"/>
  <c r="F27" i="1" s="1"/>
  <c r="F24" i="1"/>
  <c r="F19" i="1"/>
  <c r="E18" i="1"/>
  <c r="F16" i="2"/>
  <c r="F17" i="2"/>
  <c r="F18" i="2"/>
  <c r="F19" i="2"/>
  <c r="F21" i="2"/>
  <c r="F22" i="2"/>
  <c r="F24" i="2"/>
  <c r="F25" i="2"/>
  <c r="F27" i="2"/>
  <c r="F29" i="2"/>
  <c r="F30" i="2"/>
  <c r="F31" i="2"/>
  <c r="F32" i="2"/>
  <c r="F33" i="2"/>
  <c r="F35" i="2"/>
  <c r="F36" i="2"/>
  <c r="F37" i="2"/>
  <c r="F39" i="2"/>
  <c r="F15" i="2"/>
  <c r="E20" i="2"/>
  <c r="H32" i="1" l="1"/>
  <c r="H28" i="2" l="1"/>
  <c r="I14" i="4" l="1"/>
  <c r="I32" i="4"/>
  <c r="I33" i="4"/>
  <c r="I34" i="4"/>
  <c r="I11" i="4"/>
  <c r="B32" i="4"/>
  <c r="C32" i="4"/>
  <c r="C15" i="4"/>
  <c r="C20" i="4"/>
  <c r="C19" i="4"/>
  <c r="C18" i="4"/>
  <c r="C17" i="4"/>
  <c r="J42" i="2"/>
  <c r="H34" i="2"/>
  <c r="I17" i="4" s="1"/>
  <c r="I34" i="2"/>
  <c r="J28" i="2"/>
  <c r="I28" i="2"/>
  <c r="J23" i="2"/>
  <c r="I23" i="2"/>
  <c r="I20" i="2"/>
  <c r="J20" i="2"/>
  <c r="J14" i="2"/>
  <c r="I19" i="2"/>
  <c r="I18" i="2"/>
  <c r="I17" i="2"/>
  <c r="I10" i="2"/>
  <c r="J10" i="2"/>
  <c r="G38" i="1"/>
  <c r="H38" i="1"/>
  <c r="C21" i="4" s="1"/>
  <c r="I38" i="1"/>
  <c r="J38" i="1"/>
  <c r="K32" i="1"/>
  <c r="G32" i="1"/>
  <c r="J33" i="1"/>
  <c r="J32" i="1" s="1"/>
  <c r="K33" i="1"/>
  <c r="I35" i="1"/>
  <c r="I34" i="1"/>
  <c r="F25" i="1"/>
  <c r="G25" i="1"/>
  <c r="J25" i="1"/>
  <c r="K25" i="1"/>
  <c r="K46" i="1" s="1"/>
  <c r="L46" i="1" s="1"/>
  <c r="H26" i="1"/>
  <c r="H25" i="1" s="1"/>
  <c r="G23" i="1"/>
  <c r="C12" i="4"/>
  <c r="I22" i="1"/>
  <c r="J23" i="1"/>
  <c r="J22" i="1" s="1"/>
  <c r="J48" i="1" s="1"/>
  <c r="K23" i="1"/>
  <c r="K22" i="1" s="1"/>
  <c r="G18" i="1"/>
  <c r="C11" i="4"/>
  <c r="J18" i="1"/>
  <c r="K18" i="1"/>
  <c r="L18" i="1"/>
  <c r="M18" i="1"/>
  <c r="N18" i="1"/>
  <c r="O18" i="1"/>
  <c r="P18" i="1"/>
  <c r="Q18" i="1"/>
  <c r="R18" i="1"/>
  <c r="S18" i="1"/>
  <c r="G10" i="1"/>
  <c r="G9" i="1" s="1"/>
  <c r="H10" i="1"/>
  <c r="C10" i="4" s="1"/>
  <c r="I10" i="1"/>
  <c r="I9" i="1" s="1"/>
  <c r="J10" i="1"/>
  <c r="K10" i="1"/>
  <c r="L10" i="1"/>
  <c r="M10" i="1"/>
  <c r="M9" i="1" s="1"/>
  <c r="N10" i="1"/>
  <c r="O10" i="1"/>
  <c r="P10" i="1"/>
  <c r="Q10" i="1"/>
  <c r="Q9" i="1" s="1"/>
  <c r="R10" i="1"/>
  <c r="S10" i="1"/>
  <c r="S9" i="1" s="1"/>
  <c r="F43" i="1"/>
  <c r="G43" i="1"/>
  <c r="F40" i="1"/>
  <c r="G40" i="1"/>
  <c r="F39" i="1"/>
  <c r="F38" i="1" s="1"/>
  <c r="F11" i="1"/>
  <c r="F12" i="1"/>
  <c r="F13" i="1"/>
  <c r="F14" i="1"/>
  <c r="F15" i="1"/>
  <c r="F16" i="1"/>
  <c r="F17" i="1"/>
  <c r="F20" i="1"/>
  <c r="F21" i="1"/>
  <c r="G34" i="2"/>
  <c r="G28" i="2"/>
  <c r="G42" i="2" s="1"/>
  <c r="G23" i="2"/>
  <c r="G20" i="2"/>
  <c r="F20" i="2" s="1"/>
  <c r="G14" i="2"/>
  <c r="G10" i="2"/>
  <c r="F10" i="2"/>
  <c r="O9" i="1" l="1"/>
  <c r="K9" i="1"/>
  <c r="K47" i="1" s="1"/>
  <c r="D10" i="4"/>
  <c r="F18" i="1"/>
  <c r="R9" i="1"/>
  <c r="P9" i="1"/>
  <c r="N9" i="1"/>
  <c r="L9" i="1"/>
  <c r="J9" i="1"/>
  <c r="J47" i="1" s="1"/>
  <c r="F23" i="1"/>
  <c r="F22" i="1" s="1"/>
  <c r="G22" i="1"/>
  <c r="G48" i="1" s="1"/>
  <c r="C16" i="4"/>
  <c r="F14" i="2"/>
  <c r="G41" i="2"/>
  <c r="J41" i="2"/>
  <c r="I14" i="2"/>
  <c r="I41" i="2" s="1"/>
  <c r="J46" i="1"/>
  <c r="G47" i="1"/>
  <c r="G46" i="1"/>
  <c r="F48" i="1"/>
  <c r="C14" i="4"/>
  <c r="C13" i="4" s="1"/>
  <c r="H48" i="1"/>
  <c r="F10" i="1"/>
  <c r="J40" i="2"/>
  <c r="H9" i="1"/>
  <c r="I42" i="2"/>
  <c r="I40" i="2"/>
  <c r="G40" i="2"/>
  <c r="H11" i="4"/>
  <c r="H34" i="4"/>
  <c r="H33" i="4"/>
  <c r="H32" i="4"/>
  <c r="C9" i="4"/>
  <c r="B34" i="4"/>
  <c r="B33" i="4"/>
  <c r="B27" i="4"/>
  <c r="B26" i="4"/>
  <c r="B24" i="4"/>
  <c r="B23" i="4"/>
  <c r="B20" i="4"/>
  <c r="B19" i="4"/>
  <c r="B18" i="4"/>
  <c r="N46" i="1" l="1"/>
  <c r="H8" i="3" s="1"/>
  <c r="N47" i="1"/>
  <c r="G8" i="3"/>
  <c r="F9" i="1"/>
  <c r="H47" i="1"/>
  <c r="H46" i="1"/>
  <c r="F8" i="3" s="1"/>
  <c r="E34" i="2"/>
  <c r="E38" i="2"/>
  <c r="E23" i="2"/>
  <c r="F38" i="2" l="1"/>
  <c r="I18" i="4" s="1"/>
  <c r="H18" i="4"/>
  <c r="H14" i="4"/>
  <c r="F23" i="2"/>
  <c r="H17" i="4"/>
  <c r="F34" i="2"/>
  <c r="I31" i="4"/>
  <c r="J31" i="4"/>
  <c r="K31" i="4"/>
  <c r="L31" i="4"/>
  <c r="I30" i="4"/>
  <c r="J30" i="4"/>
  <c r="K30" i="4"/>
  <c r="L30" i="4"/>
  <c r="J15" i="4"/>
  <c r="K15" i="4"/>
  <c r="L15" i="4"/>
  <c r="K9" i="4"/>
  <c r="K8" i="4" s="1"/>
  <c r="K38" i="4" s="1"/>
  <c r="L9" i="4"/>
  <c r="L8" i="4"/>
  <c r="L38" i="4" s="1"/>
  <c r="H31" i="4"/>
  <c r="H30" i="4" s="1"/>
  <c r="C31" i="4"/>
  <c r="C30" i="4" s="1"/>
  <c r="D31" i="4"/>
  <c r="D30" i="4" s="1"/>
  <c r="E31" i="4"/>
  <c r="E30" i="4" s="1"/>
  <c r="F31" i="4"/>
  <c r="F30" i="4" s="1"/>
  <c r="B31" i="4"/>
  <c r="B30" i="4" s="1"/>
  <c r="C25" i="4"/>
  <c r="D25" i="4"/>
  <c r="E25" i="4"/>
  <c r="F25" i="4"/>
  <c r="C22" i="4"/>
  <c r="D22" i="4"/>
  <c r="E22" i="4"/>
  <c r="F22" i="4"/>
  <c r="F16" i="4"/>
  <c r="F13" i="4"/>
  <c r="C8" i="4"/>
  <c r="D9" i="4"/>
  <c r="E8" i="4"/>
  <c r="F9" i="4"/>
  <c r="B25" i="4"/>
  <c r="B22" i="4"/>
  <c r="F22" i="3"/>
  <c r="F21" i="3" s="1"/>
  <c r="E22" i="3"/>
  <c r="E21" i="3" s="1"/>
  <c r="F10" i="3"/>
  <c r="F9" i="3" s="1"/>
  <c r="F14" i="3" s="1"/>
  <c r="G10" i="3"/>
  <c r="G9" i="3" s="1"/>
  <c r="G14" i="3" s="1"/>
  <c r="H10" i="3"/>
  <c r="H9" i="3" s="1"/>
  <c r="H14" i="3" s="1"/>
  <c r="I10" i="3"/>
  <c r="I9" i="3" s="1"/>
  <c r="I14" i="3" s="1"/>
  <c r="E10" i="3"/>
  <c r="E9" i="3" s="1"/>
  <c r="H38" i="2"/>
  <c r="K38" i="2"/>
  <c r="N38" i="2"/>
  <c r="R38" i="2"/>
  <c r="K34" i="2"/>
  <c r="R34" i="2"/>
  <c r="N28" i="2"/>
  <c r="R28" i="2"/>
  <c r="E28" i="2"/>
  <c r="F28" i="2" s="1"/>
  <c r="R23" i="2"/>
  <c r="H20" i="2"/>
  <c r="I13" i="4" s="1"/>
  <c r="K20" i="2"/>
  <c r="N20" i="2"/>
  <c r="R20" i="2"/>
  <c r="H14" i="2"/>
  <c r="K14" i="2"/>
  <c r="J12" i="4" s="1"/>
  <c r="N14" i="2"/>
  <c r="R14" i="2"/>
  <c r="H10" i="2"/>
  <c r="I10" i="4" s="1"/>
  <c r="K10" i="2"/>
  <c r="N10" i="2"/>
  <c r="R10" i="2"/>
  <c r="H13" i="4"/>
  <c r="E14" i="2"/>
  <c r="H12" i="4" s="1"/>
  <c r="E10" i="2"/>
  <c r="E38" i="4" l="1"/>
  <c r="N40" i="2"/>
  <c r="H20" i="3" s="1"/>
  <c r="N41" i="2"/>
  <c r="K41" i="2"/>
  <c r="J10" i="4"/>
  <c r="J9" i="4" s="1"/>
  <c r="K40" i="2"/>
  <c r="G20" i="3" s="1"/>
  <c r="J8" i="4"/>
  <c r="J38" i="4" s="1"/>
  <c r="F41" i="2"/>
  <c r="F40" i="2"/>
  <c r="F42" i="2"/>
  <c r="F8" i="4"/>
  <c r="F38" i="4" s="1"/>
  <c r="D8" i="4"/>
  <c r="D38" i="4" s="1"/>
  <c r="E40" i="2"/>
  <c r="E20" i="3" s="1"/>
  <c r="E26" i="3" s="1"/>
  <c r="H16" i="4"/>
  <c r="H15" i="4" s="1"/>
  <c r="E42" i="2"/>
  <c r="H10" i="4"/>
  <c r="H9" i="4" s="1"/>
  <c r="E41" i="2"/>
  <c r="C38" i="4"/>
  <c r="I16" i="4"/>
  <c r="I15" i="4" s="1"/>
  <c r="H42" i="2"/>
  <c r="I12" i="4"/>
  <c r="I9" i="4" s="1"/>
  <c r="H41" i="2"/>
  <c r="H40" i="2"/>
  <c r="F20" i="3" s="1"/>
  <c r="F29" i="3" s="1"/>
  <c r="I43" i="1"/>
  <c r="I48" i="1" s="1"/>
  <c r="L43" i="1"/>
  <c r="S43" i="1"/>
  <c r="E43" i="1"/>
  <c r="I40" i="1"/>
  <c r="L40" i="1"/>
  <c r="S40" i="1"/>
  <c r="E40" i="1"/>
  <c r="L38" i="1"/>
  <c r="O38" i="1"/>
  <c r="S38" i="1"/>
  <c r="E38" i="1"/>
  <c r="B21" i="4" s="1"/>
  <c r="I32" i="1"/>
  <c r="O33" i="1"/>
  <c r="O32" i="1" s="1"/>
  <c r="S33" i="1"/>
  <c r="S32" i="1" s="1"/>
  <c r="O29" i="1"/>
  <c r="S29" i="1"/>
  <c r="I26" i="1"/>
  <c r="I25" i="1" s="1"/>
  <c r="L26" i="1"/>
  <c r="L47" i="1" s="1"/>
  <c r="O26" i="1"/>
  <c r="O25" i="1" s="1"/>
  <c r="S26" i="1"/>
  <c r="S25" i="1" s="1"/>
  <c r="B15" i="4"/>
  <c r="L23" i="1"/>
  <c r="L22" i="1" s="1"/>
  <c r="O23" i="1"/>
  <c r="O22" i="1" s="1"/>
  <c r="O48" i="1" s="1"/>
  <c r="S23" i="1"/>
  <c r="S22" i="1" s="1"/>
  <c r="B12" i="4"/>
  <c r="B11" i="4"/>
  <c r="E10" i="1"/>
  <c r="B10" i="4" s="1"/>
  <c r="H26" i="3" l="1"/>
  <c r="K26" i="3" s="1"/>
  <c r="H29" i="3"/>
  <c r="O46" i="1"/>
  <c r="O47" i="1"/>
  <c r="G26" i="3"/>
  <c r="G29" i="3"/>
  <c r="S48" i="1"/>
  <c r="H8" i="4"/>
  <c r="H38" i="4" s="1"/>
  <c r="I46" i="1"/>
  <c r="F26" i="3"/>
  <c r="I47" i="1"/>
  <c r="B9" i="4"/>
  <c r="I8" i="4"/>
  <c r="I38" i="4" s="1"/>
  <c r="E48" i="1"/>
  <c r="E25" i="1"/>
  <c r="B14" i="4"/>
  <c r="B13" i="4" s="1"/>
  <c r="E32" i="1"/>
  <c r="F32" i="1"/>
  <c r="B17" i="4"/>
  <c r="B16" i="4" s="1"/>
  <c r="S47" i="1"/>
  <c r="E9" i="1"/>
  <c r="S46" i="1"/>
  <c r="F46" i="1" l="1"/>
  <c r="F47" i="1"/>
  <c r="E46" i="1"/>
  <c r="E8" i="3" s="1"/>
  <c r="E29" i="3" s="1"/>
  <c r="E47" i="1"/>
  <c r="B8" i="4"/>
  <c r="B38" i="4" s="1"/>
  <c r="E14" i="3" l="1"/>
</calcChain>
</file>

<file path=xl/sharedStrings.xml><?xml version="1.0" encoding="utf-8"?>
<sst xmlns="http://schemas.openxmlformats.org/spreadsheetml/2006/main" count="328" uniqueCount="207">
  <si>
    <t>Eredeti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</si>
  <si>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</si>
  <si>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</si>
  <si>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</si>
  <si>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</si>
  <si>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</si>
  <si>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</si>
  <si>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</si>
  <si>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</si>
  <si>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</si>
  <si>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</si>
  <si>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</si>
  <si>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</si>
  <si>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</si>
  <si>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</si>
  <si>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</si>
  <si>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</si>
  <si>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</si>
  <si>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</si>
  <si>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</si>
  <si>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</si>
  <si>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</si>
  <si>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</si>
  <si>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</si>
  <si>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</si>
  <si>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</si>
  <si>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</si>
  <si>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</si>
  <si>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</si>
  <si>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</si>
  <si>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</si>
  <si>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</si>
  <si>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</si>
  <si>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</si>
  <si>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</si>
  <si>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</si>
  <si>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</si>
  <si>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</si>
  <si>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</si>
  <si>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</si>
  <si>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</si>
  <si>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</si>
  <si>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</si>
  <si>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</si>
  <si>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</si>
  <si>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</si>
  <si>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</si>
  <si>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</si>
  <si>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</si>
  <si>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</si>
  <si>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</si>
  <si>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</si>
  <si>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</si>
  <si>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</si>
  <si>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</si>
  <si>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</si>
  <si>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</si>
  <si>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</si>
  <si>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</si>
  <si>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</si>
  <si>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</si>
  <si>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</si>
  <si>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</si>
  <si>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</si>
  <si>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</si>
  <si>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</si>
  <si>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</si>
  <si>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</si>
  <si>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</si>
  <si>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</si>
  <si>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</si>
  <si>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</si>
  <si>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</si>
  <si>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</si>
  <si>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</si>
  <si>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</si>
  <si>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</si>
  <si>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</si>
  <si>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</si>
  <si>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</si>
  <si>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</si>
  <si>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</si>
  <si>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B4</t>
  </si>
  <si>
    <t>V. Felhalmozási bevételek</t>
  </si>
  <si>
    <t>B5</t>
  </si>
  <si>
    <t>1. Értékesítéből származó bevételek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</si>
  <si>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</si>
  <si>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</si>
  <si>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</si>
  <si>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</si>
  <si>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</si>
  <si>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</si>
  <si>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</si>
  <si>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</si>
  <si>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</si>
  <si>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2. Közvetített szolgáltatás</t>
  </si>
  <si>
    <t>3. Kiszámlázott általános forgalmi adó</t>
  </si>
  <si>
    <t>4. Egyéb működési bevétel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</si>
  <si>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</si>
  <si>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</si>
  <si>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</si>
  <si>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</si>
  <si>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</si>
  <si>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</si>
  <si>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</si>
  <si>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</si>
  <si>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</si>
  <si>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</si>
  <si>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</si>
  <si>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</si>
  <si>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</si>
  <si>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</si>
  <si>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</si>
  <si>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</si>
  <si>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</si>
  <si>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</si>
  <si>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</si>
  <si>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</si>
  <si>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</si>
  <si>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</si>
  <si>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</si>
  <si>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</si>
  <si>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</si>
  <si>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</si>
  <si>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</si>
  <si>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</si>
  <si>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</si>
  <si>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</si>
  <si>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</si>
  <si>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</si>
  <si>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</si>
  <si>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</si>
  <si>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</si>
  <si>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</si>
  <si>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</si>
  <si>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</si>
  <si>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</si>
  <si>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</si>
  <si>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</si>
  <si>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</si>
  <si>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</si>
  <si>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</si>
  <si>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</si>
  <si>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</si>
  <si>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</si>
  <si>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</si>
  <si>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</si>
  <si>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</si>
  <si>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</si>
  <si>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</si>
  <si>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</si>
  <si>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</si>
  <si>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</si>
  <si>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kötelező feladat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</si>
  <si>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</si>
  <si>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</si>
  <si>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</si>
  <si>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</si>
  <si>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</si>
  <si>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</si>
  <si>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</si>
  <si>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</si>
  <si>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</si>
  <si>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önként vállalt feladat</t>
  </si>
  <si>
    <t xml:space="preserve">   2.1 Eu-s programok és azok hazai finanszírozása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</si>
  <si>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</si>
  <si>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</si>
  <si>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</si>
  <si>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</si>
  <si>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7.1 Ingatlanok felújítása</t>
  </si>
  <si>
    <t xml:space="preserve">7.2 Egyéb tárgyi eszköz felújítása </t>
  </si>
  <si>
    <t>6.5 Beruházási célú előzetesen felszámított áfa</t>
  </si>
  <si>
    <t>7.3 Felújítási célú előzetesen felszámított áfa</t>
  </si>
  <si>
    <t>8.1 Tartalék</t>
  </si>
  <si>
    <t>1.2 Államháztartáson belüli megelőlegezések</t>
  </si>
  <si>
    <t>1.1 Hitel-, kölcsöntörlesztés államháztartáson kívülre</t>
  </si>
  <si>
    <t>B/FINANSZÍROZÁSI BEVÉTELEK</t>
  </si>
  <si>
    <t>I. Belföldi finanszírozási bevétel</t>
  </si>
  <si>
    <t>1. Hitel-, kölcsöntörlesztés államháztartáson kívülre</t>
  </si>
  <si>
    <t>2 .Államháztartáosn belüli megelőlegezések visszafizetése</t>
  </si>
  <si>
    <t>1.3 Települési önkormányzat egyes szociális és gyermekjóléti  támogatása</t>
  </si>
  <si>
    <t xml:space="preserve"> 1.7 Elszámolásból származó bevételek</t>
  </si>
  <si>
    <t>2. Egyéb működési célú támogatások államháztartáson belölről</t>
  </si>
  <si>
    <t xml:space="preserve">   2.2 Társadalombiztosítási alapok</t>
  </si>
  <si>
    <t xml:space="preserve">   2.3 Elkülönített állami pénzalapok</t>
  </si>
  <si>
    <t xml:space="preserve"> 1.1 Eu-s programok és azok hazai finanszírozása</t>
  </si>
  <si>
    <t xml:space="preserve">  1.1 Állandó jelleggel végzett iparűzési tevékenység után fizetendő helyi iparűzési adó</t>
  </si>
  <si>
    <t>2.1 Bírság</t>
  </si>
  <si>
    <t xml:space="preserve"> 2.2 Talajterhelési díj</t>
  </si>
  <si>
    <t xml:space="preserve"> Izsák Város Önkormányzat 2025. évi kötségvetési  bevétele - forrásonként</t>
  </si>
  <si>
    <t xml:space="preserve"> Izsák Város Önkormányzat 2025. évi  költségvetési kiadása - kiadási jogcím szerint</t>
  </si>
  <si>
    <t xml:space="preserve"> 1.1 Tárgyieszköz bérbeadásából származó bevétek</t>
  </si>
  <si>
    <t>2025. évi előirányzatok</t>
  </si>
  <si>
    <t>2024. évi teljesítés</t>
  </si>
  <si>
    <t>5.4 Tartalék</t>
  </si>
  <si>
    <t>5.3 Előző évi elszámolásból származó kiadás</t>
  </si>
  <si>
    <t>Bevételi előirányzat megnevezése</t>
  </si>
  <si>
    <t>2025. évi előirányzat</t>
  </si>
  <si>
    <t xml:space="preserve"> Izsák Város Önkormányzat 2025. évi költségvetési egyenleg megállapítása</t>
  </si>
  <si>
    <t>2.  melléklet  Izsák Város Önkormányzat a 3/2025. (II. 28.) önkormányzati rendelethez</t>
  </si>
  <si>
    <t>2.  melléklet  1. számú tábla</t>
  </si>
  <si>
    <t>2.  melléklet 2. számú tábla</t>
  </si>
  <si>
    <t>2.  melléklet 3. számú tábla</t>
  </si>
  <si>
    <t>2.  melléklet 4. számú tábla</t>
  </si>
  <si>
    <t xml:space="preserve"> Izsák Város Önkormányzat 2025. évi költségvetésének mérlege</t>
  </si>
  <si>
    <t>teljestés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</si>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</sst>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1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1"/>
      <name val="Calibri"/>
      <family val="2"/>
      <scheme val="minor"/>
    </font>
    <font>
      <sz val="22"/>
      <name val="Calibri"/>
      <family val="2"/>
      <scheme val="minor"/>
    </font>
    <font>
      <i/>
      <sz val="22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b/>
      <sz val="19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7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2" fillId="0" borderId="0" xfId="0" applyFont="1"/>
    <xf numFmtId="0" fontId="0" fillId="0" borderId="4" xfId="0" applyBorder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0" fillId="0" borderId="6" xfId="0" applyBorder="1"/>
    <xf numFmtId="0" fontId="0" fillId="0" borderId="22" xfId="0" applyBorder="1"/>
    <xf numFmtId="0" fontId="2" fillId="0" borderId="20" xfId="0" applyFont="1" applyBorder="1"/>
    <xf numFmtId="0" fontId="0" fillId="0" borderId="20" xfId="0" applyBorder="1" applyAlignment="1">
      <alignment horizontal="left" indent="1"/>
    </xf>
    <xf numFmtId="0" fontId="3" fillId="0" borderId="27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/>
    <xf numFmtId="0" fontId="10" fillId="0" borderId="4" xfId="0" applyFont="1" applyBorder="1" applyAlignment="1">
      <alignment wrapText="1"/>
    </xf>
    <xf numFmtId="164" fontId="4" fillId="0" borderId="6" xfId="1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10" fillId="0" borderId="4" xfId="0" applyFont="1" applyBorder="1"/>
    <xf numFmtId="0" fontId="4" fillId="0" borderId="4" xfId="0" applyFont="1" applyFill="1" applyBorder="1" applyAlignment="1">
      <alignment wrapText="1"/>
    </xf>
    <xf numFmtId="0" fontId="6" fillId="0" borderId="4" xfId="0" applyFont="1" applyBorder="1"/>
    <xf numFmtId="0" fontId="6" fillId="0" borderId="7" xfId="0" applyFont="1" applyBorder="1"/>
    <xf numFmtId="0" fontId="0" fillId="0" borderId="34" xfId="0" applyBorder="1"/>
    <xf numFmtId="0" fontId="2" fillId="0" borderId="4" xfId="0" applyFont="1" applyBorder="1"/>
    <xf numFmtId="0" fontId="0" fillId="0" borderId="4" xfId="0" applyBorder="1" applyAlignment="1">
      <alignment horizontal="left" indent="1"/>
    </xf>
    <xf numFmtId="0" fontId="3" fillId="0" borderId="7" xfId="0" applyFont="1" applyBorder="1"/>
    <xf numFmtId="0" fontId="2" fillId="0" borderId="19" xfId="0" applyFont="1" applyBorder="1"/>
    <xf numFmtId="0" fontId="6" fillId="0" borderId="38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6" fillId="0" borderId="40" xfId="0" applyFont="1" applyBorder="1"/>
    <xf numFmtId="0" fontId="6" fillId="0" borderId="16" xfId="0" applyFont="1" applyBorder="1"/>
    <xf numFmtId="0" fontId="6" fillId="0" borderId="9" xfId="0" applyFont="1" applyBorder="1"/>
    <xf numFmtId="0" fontId="0" fillId="0" borderId="6" xfId="0" applyBorder="1" applyAlignment="1">
      <alignment horizontal="left" indent="1"/>
    </xf>
    <xf numFmtId="164" fontId="11" fillId="0" borderId="18" xfId="1" applyNumberFormat="1" applyFont="1" applyBorder="1" applyAlignment="1">
      <alignment horizontal="center"/>
    </xf>
    <xf numFmtId="164" fontId="11" fillId="0" borderId="41" xfId="1" applyNumberFormat="1" applyFont="1" applyBorder="1" applyAlignment="1">
      <alignment horizontal="center"/>
    </xf>
    <xf numFmtId="164" fontId="11" fillId="0" borderId="15" xfId="1" applyNumberFormat="1" applyFont="1" applyBorder="1" applyAlignment="1">
      <alignment horizontal="center"/>
    </xf>
    <xf numFmtId="164" fontId="11" fillId="0" borderId="8" xfId="1" applyNumberFormat="1" applyFont="1" applyBorder="1" applyAlignment="1">
      <alignment horizontal="center"/>
    </xf>
    <xf numFmtId="164" fontId="11" fillId="0" borderId="28" xfId="1" applyNumberFormat="1" applyFont="1" applyBorder="1" applyAlignment="1">
      <alignment horizontal="center"/>
    </xf>
    <xf numFmtId="164" fontId="11" fillId="0" borderId="9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164" fontId="8" fillId="0" borderId="0" xfId="0" applyNumberFormat="1" applyFont="1"/>
    <xf numFmtId="164" fontId="13" fillId="0" borderId="2" xfId="1" applyNumberFormat="1" applyFont="1" applyBorder="1" applyAlignment="1">
      <alignment horizontal="center"/>
    </xf>
    <xf numFmtId="164" fontId="13" fillId="0" borderId="26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164" fontId="13" fillId="0" borderId="13" xfId="1" applyNumberFormat="1" applyFont="1" applyBorder="1" applyAlignment="1">
      <alignment horizontal="center"/>
    </xf>
    <xf numFmtId="164" fontId="13" fillId="0" borderId="31" xfId="1" applyNumberFormat="1" applyFont="1" applyBorder="1" applyAlignment="1">
      <alignment horizontal="center"/>
    </xf>
    <xf numFmtId="164" fontId="13" fillId="0" borderId="16" xfId="1" applyNumberFormat="1" applyFont="1" applyBorder="1" applyAlignment="1">
      <alignment horizontal="center"/>
    </xf>
    <xf numFmtId="0" fontId="15" fillId="0" borderId="0" xfId="0" applyFont="1"/>
    <xf numFmtId="164" fontId="16" fillId="0" borderId="14" xfId="1" applyNumberFormat="1" applyFont="1" applyBorder="1" applyAlignment="1">
      <alignment horizontal="center"/>
    </xf>
    <xf numFmtId="164" fontId="16" fillId="0" borderId="42" xfId="1" applyNumberFormat="1" applyFont="1" applyBorder="1" applyAlignment="1">
      <alignment horizontal="center"/>
    </xf>
    <xf numFmtId="164" fontId="16" fillId="0" borderId="29" xfId="1" applyNumberFormat="1" applyFont="1" applyBorder="1" applyAlignment="1">
      <alignment horizontal="center"/>
    </xf>
    <xf numFmtId="0" fontId="3" fillId="0" borderId="0" xfId="0" applyFont="1"/>
    <xf numFmtId="164" fontId="14" fillId="0" borderId="2" xfId="0" applyNumberFormat="1" applyFont="1" applyBorder="1"/>
    <xf numFmtId="164" fontId="14" fillId="0" borderId="26" xfId="0" applyNumberFormat="1" applyFont="1" applyBorder="1"/>
    <xf numFmtId="164" fontId="14" fillId="0" borderId="3" xfId="0" applyNumberFormat="1" applyFont="1" applyBorder="1"/>
    <xf numFmtId="164" fontId="14" fillId="0" borderId="8" xfId="0" applyNumberFormat="1" applyFont="1" applyBorder="1"/>
    <xf numFmtId="164" fontId="14" fillId="0" borderId="28" xfId="0" applyNumberFormat="1" applyFont="1" applyBorder="1"/>
    <xf numFmtId="164" fontId="14" fillId="0" borderId="9" xfId="0" applyNumberFormat="1" applyFont="1" applyBorder="1"/>
    <xf numFmtId="164" fontId="0" fillId="0" borderId="0" xfId="1" applyNumberFormat="1" applyFont="1"/>
    <xf numFmtId="164" fontId="0" fillId="0" borderId="22" xfId="1" applyNumberFormat="1" applyFont="1" applyBorder="1"/>
    <xf numFmtId="164" fontId="0" fillId="0" borderId="5" xfId="1" applyNumberFormat="1" applyFont="1" applyBorder="1" applyAlignment="1">
      <alignment horizontal="left" indent="1"/>
    </xf>
    <xf numFmtId="164" fontId="0" fillId="0" borderId="48" xfId="1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6" xfId="0" applyFont="1" applyBorder="1"/>
    <xf numFmtId="0" fontId="2" fillId="0" borderId="5" xfId="0" applyFont="1" applyBorder="1"/>
    <xf numFmtId="164" fontId="2" fillId="0" borderId="5" xfId="1" applyNumberFormat="1" applyFont="1" applyBorder="1"/>
    <xf numFmtId="0" fontId="3" fillId="0" borderId="8" xfId="0" applyFont="1" applyBorder="1"/>
    <xf numFmtId="164" fontId="3" fillId="0" borderId="8" xfId="1" applyNumberFormat="1" applyFont="1" applyBorder="1"/>
    <xf numFmtId="0" fontId="3" fillId="0" borderId="9" xfId="0" applyFont="1" applyBorder="1"/>
    <xf numFmtId="0" fontId="2" fillId="0" borderId="37" xfId="0" applyFont="1" applyBorder="1"/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2" fillId="0" borderId="34" xfId="0" applyFont="1" applyBorder="1"/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36" xfId="0" applyFont="1" applyBorder="1"/>
    <xf numFmtId="164" fontId="3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8" fillId="0" borderId="0" xfId="1" applyNumberFormat="1" applyFont="1"/>
    <xf numFmtId="164" fontId="2" fillId="0" borderId="27" xfId="1" applyNumberFormat="1" applyFont="1" applyBorder="1" applyAlignment="1">
      <alignment horizontal="center" vertical="center"/>
    </xf>
    <xf numFmtId="164" fontId="6" fillId="0" borderId="30" xfId="1" applyNumberFormat="1" applyFont="1" applyBorder="1"/>
    <xf numFmtId="164" fontId="4" fillId="0" borderId="5" xfId="1" applyNumberFormat="1" applyFont="1" applyBorder="1" applyAlignment="1">
      <alignment wrapText="1"/>
    </xf>
    <xf numFmtId="164" fontId="4" fillId="0" borderId="5" xfId="1" applyNumberFormat="1" applyFont="1" applyBorder="1"/>
    <xf numFmtId="164" fontId="4" fillId="0" borderId="20" xfId="1" applyNumberFormat="1" applyFont="1" applyBorder="1"/>
    <xf numFmtId="164" fontId="6" fillId="0" borderId="20" xfId="1" applyNumberFormat="1" applyFont="1" applyBorder="1"/>
    <xf numFmtId="164" fontId="6" fillId="0" borderId="27" xfId="1" applyNumberFormat="1" applyFont="1" applyBorder="1"/>
    <xf numFmtId="164" fontId="10" fillId="0" borderId="5" xfId="1" applyNumberFormat="1" applyFont="1" applyBorder="1" applyAlignment="1">
      <alignment wrapText="1"/>
    </xf>
    <xf numFmtId="164" fontId="10" fillId="0" borderId="20" xfId="1" applyNumberFormat="1" applyFont="1" applyBorder="1"/>
    <xf numFmtId="164" fontId="6" fillId="0" borderId="5" xfId="1" applyNumberFormat="1" applyFont="1" applyBorder="1"/>
    <xf numFmtId="164" fontId="6" fillId="0" borderId="31" xfId="1" applyNumberFormat="1" applyFont="1" applyBorder="1"/>
    <xf numFmtId="164" fontId="4" fillId="0" borderId="18" xfId="1" applyNumberFormat="1" applyFont="1" applyBorder="1"/>
    <xf numFmtId="164" fontId="6" fillId="0" borderId="18" xfId="1" applyNumberFormat="1" applyFont="1" applyBorder="1"/>
    <xf numFmtId="164" fontId="10" fillId="0" borderId="18" xfId="1" applyNumberFormat="1" applyFont="1" applyBorder="1"/>
    <xf numFmtId="164" fontId="6" fillId="0" borderId="28" xfId="1" applyNumberFormat="1" applyFont="1" applyBorder="1"/>
    <xf numFmtId="164" fontId="11" fillId="0" borderId="5" xfId="1" applyNumberFormat="1" applyFont="1" applyBorder="1" applyAlignment="1">
      <alignment horizontal="center"/>
    </xf>
    <xf numFmtId="164" fontId="11" fillId="0" borderId="6" xfId="1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164" fontId="13" fillId="0" borderId="19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11" fillId="0" borderId="53" xfId="1" applyNumberFormat="1" applyFont="1" applyBorder="1" applyAlignment="1">
      <alignment horizontal="center"/>
    </xf>
    <xf numFmtId="164" fontId="11" fillId="0" borderId="27" xfId="1" applyNumberFormat="1" applyFont="1" applyBorder="1" applyAlignment="1">
      <alignment horizontal="center"/>
    </xf>
    <xf numFmtId="164" fontId="13" fillId="0" borderId="30" xfId="1" applyNumberFormat="1" applyFont="1" applyBorder="1" applyAlignment="1">
      <alignment horizontal="center"/>
    </xf>
    <xf numFmtId="164" fontId="16" fillId="0" borderId="54" xfId="1" applyNumberFormat="1" applyFont="1" applyBorder="1" applyAlignment="1">
      <alignment horizontal="center"/>
    </xf>
    <xf numFmtId="164" fontId="14" fillId="0" borderId="19" xfId="0" applyNumberFormat="1" applyFont="1" applyBorder="1"/>
    <xf numFmtId="164" fontId="14" fillId="0" borderId="27" xfId="0" applyNumberFormat="1" applyFont="1" applyBorder="1"/>
    <xf numFmtId="164" fontId="13" fillId="0" borderId="1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164" fontId="11" fillId="0" borderId="7" xfId="1" applyNumberFormat="1" applyFont="1" applyBorder="1" applyAlignment="1">
      <alignment horizontal="center"/>
    </xf>
    <xf numFmtId="164" fontId="13" fillId="0" borderId="11" xfId="1" applyNumberFormat="1" applyFont="1" applyBorder="1" applyAlignment="1">
      <alignment horizontal="center"/>
    </xf>
    <xf numFmtId="164" fontId="11" fillId="0" borderId="34" xfId="1" applyNumberFormat="1" applyFont="1" applyBorder="1" applyAlignment="1">
      <alignment horizontal="center"/>
    </xf>
    <xf numFmtId="164" fontId="11" fillId="0" borderId="35" xfId="1" applyNumberFormat="1" applyFont="1" applyBorder="1" applyAlignment="1">
      <alignment horizontal="center"/>
    </xf>
    <xf numFmtId="164" fontId="13" fillId="0" borderId="33" xfId="1" applyNumberFormat="1" applyFont="1" applyBorder="1" applyAlignment="1">
      <alignment horizontal="center"/>
    </xf>
    <xf numFmtId="164" fontId="11" fillId="0" borderId="36" xfId="1" applyNumberFormat="1" applyFont="1" applyBorder="1" applyAlignment="1">
      <alignment horizontal="center"/>
    </xf>
    <xf numFmtId="164" fontId="13" fillId="0" borderId="37" xfId="1" applyNumberFormat="1" applyFont="1" applyBorder="1" applyAlignment="1">
      <alignment horizontal="center"/>
    </xf>
    <xf numFmtId="164" fontId="16" fillId="0" borderId="32" xfId="1" applyNumberFormat="1" applyFont="1" applyBorder="1" applyAlignment="1">
      <alignment horizontal="center"/>
    </xf>
    <xf numFmtId="164" fontId="14" fillId="0" borderId="33" xfId="0" applyNumberFormat="1" applyFont="1" applyBorder="1"/>
    <xf numFmtId="164" fontId="14" fillId="0" borderId="36" xfId="0" applyNumberFormat="1" applyFont="1" applyBorder="1"/>
    <xf numFmtId="0" fontId="13" fillId="0" borderId="58" xfId="0" applyFont="1" applyBorder="1" applyAlignment="1">
      <alignment horizontal="left"/>
    </xf>
    <xf numFmtId="0" fontId="11" fillId="0" borderId="59" xfId="0" applyFont="1" applyBorder="1" applyAlignment="1">
      <alignment horizontal="left"/>
    </xf>
    <xf numFmtId="0" fontId="11" fillId="0" borderId="59" xfId="0" applyFont="1" applyBorder="1" applyAlignment="1">
      <alignment horizontal="left" indent="2"/>
    </xf>
    <xf numFmtId="0" fontId="11" fillId="0" borderId="60" xfId="0" applyFont="1" applyBorder="1" applyAlignment="1">
      <alignment horizontal="left" indent="2"/>
    </xf>
    <xf numFmtId="0" fontId="11" fillId="0" borderId="59" xfId="0" applyFont="1" applyBorder="1" applyAlignment="1">
      <alignment horizontal="left" indent="1"/>
    </xf>
    <xf numFmtId="0" fontId="11" fillId="0" borderId="61" xfId="0" applyFont="1" applyBorder="1" applyAlignment="1">
      <alignment horizontal="left" indent="1"/>
    </xf>
    <xf numFmtId="0" fontId="13" fillId="0" borderId="62" xfId="0" applyFont="1" applyBorder="1" applyAlignment="1">
      <alignment horizontal="left"/>
    </xf>
    <xf numFmtId="0" fontId="11" fillId="0" borderId="60" xfId="0" applyFont="1" applyBorder="1" applyAlignment="1">
      <alignment horizontal="left" indent="1"/>
    </xf>
    <xf numFmtId="0" fontId="16" fillId="0" borderId="44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6" fillId="0" borderId="39" xfId="0" applyFont="1" applyBorder="1"/>
    <xf numFmtId="0" fontId="6" fillId="0" borderId="6" xfId="0" applyFont="1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9" fillId="0" borderId="33" xfId="0" applyFont="1" applyBorder="1" applyAlignment="1">
      <alignment horizontal="left" indent="1"/>
    </xf>
    <xf numFmtId="0" fontId="17" fillId="0" borderId="34" xfId="0" applyFont="1" applyBorder="1"/>
    <xf numFmtId="0" fontId="18" fillId="0" borderId="34" xfId="0" applyFont="1" applyBorder="1" applyAlignment="1">
      <alignment horizontal="left" indent="2"/>
    </xf>
    <xf numFmtId="0" fontId="18" fillId="0" borderId="34" xfId="0" applyFont="1" applyBorder="1" applyAlignment="1">
      <alignment horizontal="left" indent="1"/>
    </xf>
    <xf numFmtId="0" fontId="17" fillId="0" borderId="34" xfId="0" applyFont="1" applyBorder="1" applyAlignment="1">
      <alignment horizontal="left" indent="1"/>
    </xf>
    <xf numFmtId="0" fontId="18" fillId="0" borderId="35" xfId="0" applyFont="1" applyBorder="1" applyAlignment="1">
      <alignment horizontal="left" indent="1"/>
    </xf>
    <xf numFmtId="14" fontId="18" fillId="0" borderId="35" xfId="0" quotePrefix="1" applyNumberFormat="1" applyFont="1" applyBorder="1" applyAlignment="1">
      <alignment horizontal="left" indent="2"/>
    </xf>
    <xf numFmtId="0" fontId="19" fillId="0" borderId="33" xfId="0" applyFont="1" applyBorder="1"/>
    <xf numFmtId="0" fontId="18" fillId="0" borderId="36" xfId="0" applyFont="1" applyBorder="1" applyAlignment="1">
      <alignment horizontal="left" indent="1"/>
    </xf>
    <xf numFmtId="0" fontId="19" fillId="0" borderId="37" xfId="0" applyFont="1" applyBorder="1"/>
    <xf numFmtId="0" fontId="17" fillId="0" borderId="36" xfId="0" applyFont="1" applyBorder="1" applyAlignment="1">
      <alignment horizontal="left" indent="1"/>
    </xf>
    <xf numFmtId="0" fontId="17" fillId="0" borderId="35" xfId="0" applyFont="1" applyBorder="1" applyAlignment="1">
      <alignment horizontal="left" indent="1"/>
    </xf>
    <xf numFmtId="0" fontId="20" fillId="0" borderId="32" xfId="0" applyFont="1" applyBorder="1"/>
    <xf numFmtId="0" fontId="18" fillId="0" borderId="33" xfId="0" applyFont="1" applyFill="1" applyBorder="1" applyAlignment="1">
      <alignment horizontal="left" indent="1"/>
    </xf>
    <xf numFmtId="0" fontId="18" fillId="0" borderId="36" xfId="0" applyFont="1" applyFill="1" applyBorder="1" applyAlignment="1">
      <alignment horizontal="left" indent="1"/>
    </xf>
    <xf numFmtId="0" fontId="19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16" fontId="17" fillId="0" borderId="34" xfId="0" applyNumberFormat="1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17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21" fillId="0" borderId="0" xfId="0" applyFont="1"/>
    <xf numFmtId="0" fontId="21" fillId="0" borderId="5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164" fontId="23" fillId="0" borderId="30" xfId="1" applyNumberFormat="1" applyFont="1" applyBorder="1" applyAlignment="1">
      <alignment horizontal="center" vertical="center"/>
    </xf>
    <xf numFmtId="164" fontId="23" fillId="0" borderId="13" xfId="1" applyNumberFormat="1" applyFont="1" applyBorder="1" applyAlignment="1">
      <alignment horizontal="center" vertical="center"/>
    </xf>
    <xf numFmtId="164" fontId="23" fillId="0" borderId="16" xfId="1" applyNumberFormat="1" applyFont="1" applyBorder="1" applyAlignment="1">
      <alignment horizontal="center" vertical="center"/>
    </xf>
    <xf numFmtId="164" fontId="23" fillId="0" borderId="11" xfId="1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164" fontId="21" fillId="0" borderId="20" xfId="1" applyNumberFormat="1" applyFont="1" applyBorder="1" applyAlignment="1">
      <alignment horizontal="center" vertical="center"/>
    </xf>
    <xf numFmtId="164" fontId="21" fillId="0" borderId="5" xfId="1" applyNumberFormat="1" applyFont="1" applyBorder="1" applyAlignment="1">
      <alignment horizontal="center" vertical="center"/>
    </xf>
    <xf numFmtId="164" fontId="21" fillId="0" borderId="6" xfId="1" applyNumberFormat="1" applyFont="1" applyBorder="1" applyAlignment="1">
      <alignment horizontal="center" vertical="center"/>
    </xf>
    <xf numFmtId="164" fontId="21" fillId="0" borderId="4" xfId="1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164" fontId="23" fillId="0" borderId="20" xfId="1" applyNumberFormat="1" applyFont="1" applyBorder="1" applyAlignment="1">
      <alignment horizontal="center" vertical="center"/>
    </xf>
    <xf numFmtId="164" fontId="23" fillId="0" borderId="5" xfId="1" applyNumberFormat="1" applyFont="1" applyBorder="1" applyAlignment="1">
      <alignment horizontal="center" vertical="center"/>
    </xf>
    <xf numFmtId="164" fontId="23" fillId="0" borderId="6" xfId="1" applyNumberFormat="1" applyFont="1" applyBorder="1" applyAlignment="1">
      <alignment horizontal="center" vertical="center"/>
    </xf>
    <xf numFmtId="164" fontId="23" fillId="0" borderId="4" xfId="1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2" fillId="0" borderId="18" xfId="0" applyNumberFormat="1" applyFont="1" applyBorder="1" applyAlignment="1">
      <alignment horizontal="left" vertical="center"/>
    </xf>
    <xf numFmtId="16" fontId="22" fillId="0" borderId="18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164" fontId="21" fillId="0" borderId="53" xfId="1" applyNumberFormat="1" applyFont="1" applyBorder="1" applyAlignment="1">
      <alignment horizontal="center" vertical="center"/>
    </xf>
    <xf numFmtId="164" fontId="21" fillId="0" borderId="15" xfId="1" applyNumberFormat="1" applyFont="1" applyBorder="1" applyAlignment="1">
      <alignment horizontal="center" vertical="center"/>
    </xf>
    <xf numFmtId="164" fontId="21" fillId="0" borderId="10" xfId="1" applyNumberFormat="1" applyFont="1" applyBorder="1" applyAlignment="1">
      <alignment horizontal="center" vertical="center"/>
    </xf>
    <xf numFmtId="164" fontId="21" fillId="0" borderId="12" xfId="1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164" fontId="24" fillId="0" borderId="21" xfId="1" applyNumberFormat="1" applyFont="1" applyBorder="1" applyAlignment="1">
      <alignment horizontal="center" vertical="center"/>
    </xf>
    <xf numFmtId="164" fontId="24" fillId="0" borderId="48" xfId="1" applyNumberFormat="1" applyFont="1" applyBorder="1" applyAlignment="1">
      <alignment horizontal="center" vertical="center"/>
    </xf>
    <xf numFmtId="164" fontId="24" fillId="0" borderId="49" xfId="1" applyNumberFormat="1" applyFont="1" applyBorder="1" applyAlignment="1">
      <alignment horizontal="center" vertical="center"/>
    </xf>
    <xf numFmtId="164" fontId="24" fillId="0" borderId="47" xfId="1" applyNumberFormat="1" applyFont="1" applyBorder="1" applyAlignment="1">
      <alignment horizontal="center" vertical="center"/>
    </xf>
    <xf numFmtId="0" fontId="24" fillId="0" borderId="0" xfId="0" applyFont="1"/>
    <xf numFmtId="0" fontId="22" fillId="0" borderId="43" xfId="0" applyFont="1" applyBorder="1" applyAlignment="1">
      <alignment horizontal="left" vertical="center"/>
    </xf>
    <xf numFmtId="0" fontId="22" fillId="0" borderId="51" xfId="0" applyFont="1" applyFill="1" applyBorder="1" applyAlignment="1">
      <alignment horizontal="left" vertical="center"/>
    </xf>
    <xf numFmtId="0" fontId="22" fillId="0" borderId="46" xfId="0" applyFont="1" applyBorder="1"/>
    <xf numFmtId="164" fontId="22" fillId="0" borderId="52" xfId="0" applyNumberFormat="1" applyFont="1" applyBorder="1"/>
    <xf numFmtId="164" fontId="22" fillId="0" borderId="22" xfId="0" applyNumberFormat="1" applyFont="1" applyBorder="1"/>
    <xf numFmtId="164" fontId="22" fillId="0" borderId="17" xfId="0" applyNumberFormat="1" applyFont="1" applyBorder="1"/>
    <xf numFmtId="164" fontId="22" fillId="0" borderId="43" xfId="0" applyNumberFormat="1" applyFont="1" applyBorder="1"/>
    <xf numFmtId="0" fontId="2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textRotation="180"/>
    </xf>
    <xf numFmtId="0" fontId="0" fillId="0" borderId="17" xfId="0" applyBorder="1" applyAlignment="1">
      <alignment wrapText="1"/>
    </xf>
    <xf numFmtId="0" fontId="25" fillId="0" borderId="34" xfId="0" applyFont="1" applyBorder="1" applyAlignment="1">
      <alignment horizontal="center"/>
    </xf>
    <xf numFmtId="0" fontId="26" fillId="0" borderId="34" xfId="0" applyFont="1" applyBorder="1" applyAlignment="1">
      <alignment horizontal="left" indent="1"/>
    </xf>
    <xf numFmtId="0" fontId="27" fillId="0" borderId="59" xfId="0" applyFont="1" applyBorder="1" applyAlignment="1">
      <alignment horizontal="left" indent="2"/>
    </xf>
    <xf numFmtId="164" fontId="27" fillId="0" borderId="20" xfId="1" applyNumberFormat="1" applyFont="1" applyBorder="1" applyAlignment="1">
      <alignment horizontal="center"/>
    </xf>
    <xf numFmtId="164" fontId="27" fillId="0" borderId="5" xfId="1" applyNumberFormat="1" applyFont="1" applyBorder="1" applyAlignment="1">
      <alignment horizontal="center"/>
    </xf>
    <xf numFmtId="164" fontId="27" fillId="0" borderId="6" xfId="1" applyNumberFormat="1" applyFont="1" applyBorder="1" applyAlignment="1">
      <alignment horizontal="center"/>
    </xf>
    <xf numFmtId="164" fontId="27" fillId="0" borderId="4" xfId="1" applyNumberFormat="1" applyFont="1" applyBorder="1" applyAlignment="1">
      <alignment horizontal="center"/>
    </xf>
    <xf numFmtId="164" fontId="27" fillId="0" borderId="34" xfId="1" applyNumberFormat="1" applyFont="1" applyBorder="1" applyAlignment="1">
      <alignment horizontal="center"/>
    </xf>
    <xf numFmtId="164" fontId="27" fillId="0" borderId="18" xfId="1" applyNumberFormat="1" applyFont="1" applyBorder="1" applyAlignment="1">
      <alignment horizontal="center"/>
    </xf>
    <xf numFmtId="0" fontId="28" fillId="0" borderId="0" xfId="0" applyFont="1"/>
    <xf numFmtId="164" fontId="6" fillId="0" borderId="5" xfId="1" applyNumberFormat="1" applyFont="1" applyBorder="1" applyAlignment="1">
      <alignment wrapText="1"/>
    </xf>
    <xf numFmtId="164" fontId="11" fillId="0" borderId="5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29" fillId="0" borderId="20" xfId="1" applyNumberFormat="1" applyFont="1" applyBorder="1" applyAlignment="1">
      <alignment horizontal="center" vertical="center"/>
    </xf>
    <xf numFmtId="164" fontId="11" fillId="0" borderId="53" xfId="1" applyNumberFormat="1" applyFont="1" applyBorder="1" applyAlignment="1">
      <alignment horizontal="center"/>
    </xf>
    <xf numFmtId="16" fontId="21" fillId="0" borderId="18" xfId="0" applyNumberFormat="1" applyFont="1" applyBorder="1" applyAlignment="1">
      <alignment horizontal="left" vertical="center"/>
    </xf>
    <xf numFmtId="0" fontId="17" fillId="0" borderId="52" xfId="0" applyFont="1" applyBorder="1" applyAlignment="1">
      <alignment horizontal="center" wrapText="1"/>
    </xf>
    <xf numFmtId="0" fontId="17" fillId="0" borderId="50" xfId="0" applyFont="1" applyBorder="1" applyAlignment="1">
      <alignment horizontal="center" wrapText="1"/>
    </xf>
    <xf numFmtId="164" fontId="13" fillId="0" borderId="58" xfId="1" applyNumberFormat="1" applyFont="1" applyBorder="1" applyAlignment="1">
      <alignment horizontal="center"/>
    </xf>
    <xf numFmtId="164" fontId="11" fillId="0" borderId="59" xfId="1" applyNumberFormat="1" applyFont="1" applyBorder="1" applyAlignment="1">
      <alignment horizontal="center"/>
    </xf>
    <xf numFmtId="164" fontId="27" fillId="0" borderId="59" xfId="1" applyNumberFormat="1" applyFont="1" applyBorder="1" applyAlignment="1">
      <alignment horizontal="center"/>
    </xf>
    <xf numFmtId="164" fontId="11" fillId="0" borderId="60" xfId="1" applyNumberFormat="1" applyFont="1" applyBorder="1" applyAlignment="1">
      <alignment horizontal="center"/>
    </xf>
    <xf numFmtId="164" fontId="11" fillId="0" borderId="61" xfId="1" applyNumberFormat="1" applyFont="1" applyBorder="1" applyAlignment="1">
      <alignment horizontal="center"/>
    </xf>
    <xf numFmtId="164" fontId="13" fillId="0" borderId="62" xfId="1" applyNumberFormat="1" applyFont="1" applyBorder="1" applyAlignment="1">
      <alignment horizontal="center"/>
    </xf>
    <xf numFmtId="164" fontId="16" fillId="0" borderId="44" xfId="1" applyNumberFormat="1" applyFont="1" applyBorder="1" applyAlignment="1">
      <alignment horizontal="center"/>
    </xf>
    <xf numFmtId="164" fontId="14" fillId="0" borderId="58" xfId="0" applyNumberFormat="1" applyFont="1" applyBorder="1"/>
    <xf numFmtId="164" fontId="14" fillId="0" borderId="61" xfId="0" applyNumberFormat="1" applyFont="1" applyBorder="1"/>
    <xf numFmtId="164" fontId="23" fillId="0" borderId="19" xfId="1" applyNumberFormat="1" applyFont="1" applyBorder="1" applyAlignment="1">
      <alignment horizontal="center" vertical="center"/>
    </xf>
    <xf numFmtId="164" fontId="23" fillId="0" borderId="1" xfId="1" applyNumberFormat="1" applyFont="1" applyBorder="1" applyAlignment="1">
      <alignment horizontal="center" vertical="center"/>
    </xf>
    <xf numFmtId="164" fontId="21" fillId="0" borderId="7" xfId="1" applyNumberFormat="1" applyFont="1" applyBorder="1" applyAlignment="1">
      <alignment horizontal="center" vertical="center"/>
    </xf>
    <xf numFmtId="0" fontId="0" fillId="0" borderId="22" xfId="0" applyBorder="1" applyAlignment="1"/>
    <xf numFmtId="164" fontId="17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13" fillId="0" borderId="58" xfId="1" applyNumberFormat="1" applyFont="1" applyBorder="1" applyAlignment="1">
      <alignment horizontal="left"/>
    </xf>
    <xf numFmtId="164" fontId="11" fillId="0" borderId="59" xfId="1" applyNumberFormat="1" applyFont="1" applyBorder="1" applyAlignment="1">
      <alignment horizontal="left"/>
    </xf>
    <xf numFmtId="164" fontId="27" fillId="0" borderId="59" xfId="1" applyNumberFormat="1" applyFont="1" applyBorder="1" applyAlignment="1">
      <alignment horizontal="left"/>
    </xf>
    <xf numFmtId="164" fontId="11" fillId="0" borderId="60" xfId="1" applyNumberFormat="1" applyFont="1" applyBorder="1" applyAlignment="1">
      <alignment horizontal="left"/>
    </xf>
    <xf numFmtId="164" fontId="11" fillId="0" borderId="61" xfId="1" applyNumberFormat="1" applyFont="1" applyBorder="1" applyAlignment="1">
      <alignment horizontal="left"/>
    </xf>
    <xf numFmtId="164" fontId="13" fillId="0" borderId="62" xfId="1" applyNumberFormat="1" applyFont="1" applyBorder="1" applyAlignment="1">
      <alignment horizontal="left"/>
    </xf>
    <xf numFmtId="164" fontId="16" fillId="0" borderId="44" xfId="1" applyNumberFormat="1" applyFont="1" applyBorder="1" applyAlignment="1">
      <alignment horizontal="left"/>
    </xf>
    <xf numFmtId="164" fontId="14" fillId="0" borderId="58" xfId="1" applyNumberFormat="1" applyFont="1" applyBorder="1" applyAlignment="1">
      <alignment horizontal="left"/>
    </xf>
    <xf numFmtId="164" fontId="14" fillId="0" borderId="61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21" fillId="0" borderId="0" xfId="1" applyNumberFormat="1" applyFont="1"/>
    <xf numFmtId="164" fontId="23" fillId="0" borderId="58" xfId="1" applyNumberFormat="1" applyFont="1" applyBorder="1" applyAlignment="1">
      <alignment horizontal="left" vertical="center"/>
    </xf>
    <xf numFmtId="164" fontId="21" fillId="0" borderId="59" xfId="1" applyNumberFormat="1" applyFont="1" applyBorder="1" applyAlignment="1">
      <alignment horizontal="left" vertical="center"/>
    </xf>
    <xf numFmtId="164" fontId="23" fillId="0" borderId="59" xfId="1" applyNumberFormat="1" applyFont="1" applyBorder="1" applyAlignment="1">
      <alignment horizontal="left" vertical="center"/>
    </xf>
    <xf numFmtId="164" fontId="21" fillId="0" borderId="61" xfId="1" applyNumberFormat="1" applyFont="1" applyBorder="1" applyAlignment="1">
      <alignment horizontal="left" vertical="center"/>
    </xf>
    <xf numFmtId="164" fontId="24" fillId="0" borderId="50" xfId="1" applyNumberFormat="1" applyFont="1" applyBorder="1" applyAlignment="1">
      <alignment horizontal="left" vertical="center"/>
    </xf>
    <xf numFmtId="164" fontId="22" fillId="0" borderId="46" xfId="1" applyNumberFormat="1" applyFont="1" applyBorder="1"/>
    <xf numFmtId="164" fontId="0" fillId="0" borderId="48" xfId="0" applyNumberFormat="1" applyBorder="1"/>
    <xf numFmtId="164" fontId="0" fillId="0" borderId="22" xfId="1" applyNumberFormat="1" applyFont="1" applyBorder="1" applyAlignment="1">
      <alignment wrapText="1"/>
    </xf>
    <xf numFmtId="164" fontId="11" fillId="0" borderId="53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11" fillId="0" borderId="59" xfId="1" applyNumberFormat="1" applyFont="1" applyBorder="1" applyAlignment="1">
      <alignment horizontal="center"/>
    </xf>
    <xf numFmtId="164" fontId="11" fillId="0" borderId="60" xfId="1" applyNumberFormat="1" applyFont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164" fontId="11" fillId="0" borderId="11" xfId="1" applyNumberFormat="1" applyFont="1" applyBorder="1" applyAlignment="1">
      <alignment horizontal="center"/>
    </xf>
    <xf numFmtId="164" fontId="30" fillId="0" borderId="61" xfId="1" applyNumberFormat="1" applyFont="1" applyBorder="1" applyAlignment="1">
      <alignment horizontal="center"/>
    </xf>
    <xf numFmtId="164" fontId="1" fillId="0" borderId="20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1" fillId="0" borderId="59" xfId="1" applyNumberFormat="1" applyFont="1" applyBorder="1" applyAlignment="1">
      <alignment horizontal="center"/>
    </xf>
    <xf numFmtId="0" fontId="21" fillId="0" borderId="5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164" fontId="23" fillId="0" borderId="38" xfId="1" applyNumberFormat="1" applyFont="1" applyBorder="1" applyAlignment="1">
      <alignment horizontal="center" vertical="center"/>
    </xf>
    <xf numFmtId="164" fontId="21" fillId="0" borderId="39" xfId="1" applyNumberFormat="1" applyFont="1" applyBorder="1" applyAlignment="1">
      <alignment horizontal="center" vertical="center"/>
    </xf>
    <xf numFmtId="164" fontId="23" fillId="0" borderId="39" xfId="1" applyNumberFormat="1" applyFont="1" applyBorder="1" applyAlignment="1">
      <alignment horizontal="center" vertical="center"/>
    </xf>
    <xf numFmtId="164" fontId="21" fillId="0" borderId="65" xfId="1" applyNumberFormat="1" applyFont="1" applyBorder="1" applyAlignment="1">
      <alignment horizontal="center" vertical="center"/>
    </xf>
    <xf numFmtId="164" fontId="11" fillId="0" borderId="59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left" indent="1"/>
    </xf>
    <xf numFmtId="164" fontId="3" fillId="0" borderId="0" xfId="0" applyNumberFormat="1" applyFont="1"/>
    <xf numFmtId="164" fontId="11" fillId="0" borderId="53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164" fontId="14" fillId="0" borderId="66" xfId="0" applyNumberFormat="1" applyFont="1" applyBorder="1"/>
    <xf numFmtId="164" fontId="14" fillId="0" borderId="40" xfId="0" applyNumberFormat="1" applyFont="1" applyBorder="1"/>
    <xf numFmtId="0" fontId="17" fillId="0" borderId="47" xfId="0" applyFont="1" applyBorder="1" applyAlignment="1">
      <alignment horizontal="center" wrapText="1"/>
    </xf>
    <xf numFmtId="164" fontId="14" fillId="0" borderId="1" xfId="0" applyNumberFormat="1" applyFont="1" applyBorder="1"/>
    <xf numFmtId="164" fontId="14" fillId="0" borderId="7" xfId="0" applyNumberFormat="1" applyFont="1" applyBorder="1"/>
    <xf numFmtId="164" fontId="16" fillId="0" borderId="47" xfId="1" applyNumberFormat="1" applyFont="1" applyBorder="1" applyAlignment="1">
      <alignment horizontal="center"/>
    </xf>
    <xf numFmtId="164" fontId="21" fillId="0" borderId="27" xfId="1" applyNumberFormat="1" applyFont="1" applyBorder="1" applyAlignment="1">
      <alignment horizontal="center" vertical="center"/>
    </xf>
    <xf numFmtId="164" fontId="23" fillId="0" borderId="2" xfId="1" applyNumberFormat="1" applyFont="1" applyBorder="1" applyAlignment="1">
      <alignment horizontal="center" vertical="center"/>
    </xf>
    <xf numFmtId="164" fontId="11" fillId="0" borderId="15" xfId="1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164" fontId="11" fillId="0" borderId="13" xfId="1" applyNumberFormat="1" applyFont="1" applyBorder="1" applyAlignment="1">
      <alignment horizontal="center"/>
    </xf>
    <xf numFmtId="164" fontId="11" fillId="0" borderId="59" xfId="1" applyNumberFormat="1" applyFont="1" applyBorder="1" applyAlignment="1">
      <alignment horizontal="center"/>
    </xf>
    <xf numFmtId="164" fontId="11" fillId="0" borderId="60" xfId="1" applyNumberFormat="1" applyFont="1" applyBorder="1" applyAlignment="1">
      <alignment horizontal="center"/>
    </xf>
    <xf numFmtId="164" fontId="11" fillId="0" borderId="62" xfId="1" applyNumberFormat="1" applyFont="1" applyBorder="1" applyAlignment="1">
      <alignment horizontal="center"/>
    </xf>
    <xf numFmtId="164" fontId="11" fillId="0" borderId="53" xfId="1" applyNumberFormat="1" applyFont="1" applyBorder="1" applyAlignment="1">
      <alignment horizontal="center"/>
    </xf>
    <xf numFmtId="164" fontId="11" fillId="0" borderId="30" xfId="1" applyNumberFormat="1" applyFont="1" applyBorder="1" applyAlignment="1">
      <alignment horizontal="center"/>
    </xf>
    <xf numFmtId="0" fontId="18" fillId="0" borderId="60" xfId="0" applyFont="1" applyBorder="1" applyAlignment="1">
      <alignment horizontal="left" wrapText="1"/>
    </xf>
    <xf numFmtId="0" fontId="18" fillId="0" borderId="62" xfId="0" applyFont="1" applyBorder="1" applyAlignment="1">
      <alignment horizontal="left" wrapText="1"/>
    </xf>
    <xf numFmtId="0" fontId="11" fillId="0" borderId="59" xfId="0" applyFont="1" applyBorder="1" applyAlignment="1">
      <alignment horizontal="left"/>
    </xf>
    <xf numFmtId="164" fontId="11" fillId="0" borderId="20" xfId="1" applyNumberFormat="1" applyFont="1" applyBorder="1" applyAlignment="1">
      <alignment horizontal="center"/>
    </xf>
    <xf numFmtId="164" fontId="11" fillId="0" borderId="6" xfId="1" applyNumberFormat="1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164" fontId="11" fillId="0" borderId="11" xfId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9" fillId="0" borderId="32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textRotation="180"/>
    </xf>
    <xf numFmtId="0" fontId="12" fillId="0" borderId="45" xfId="0" applyFont="1" applyBorder="1" applyAlignment="1">
      <alignment horizontal="left" vertical="center" textRotation="180"/>
    </xf>
    <xf numFmtId="0" fontId="12" fillId="0" borderId="46" xfId="0" applyFont="1" applyBorder="1" applyAlignment="1">
      <alignment horizontal="left" vertical="center" textRotation="180"/>
    </xf>
    <xf numFmtId="0" fontId="17" fillId="0" borderId="24" xfId="0" applyFont="1" applyBorder="1" applyAlignment="1">
      <alignment horizontal="center"/>
    </xf>
    <xf numFmtId="164" fontId="12" fillId="0" borderId="44" xfId="1" applyNumberFormat="1" applyFont="1" applyBorder="1" applyAlignment="1">
      <alignment horizontal="center" vertical="center"/>
    </xf>
    <xf numFmtId="164" fontId="12" fillId="0" borderId="45" xfId="1" applyNumberFormat="1" applyFont="1" applyBorder="1" applyAlignment="1">
      <alignment horizontal="center" vertical="center"/>
    </xf>
    <xf numFmtId="164" fontId="12" fillId="0" borderId="46" xfId="1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 textRotation="180"/>
    </xf>
    <xf numFmtId="0" fontId="23" fillId="0" borderId="59" xfId="0" applyFont="1" applyBorder="1" applyAlignment="1">
      <alignment horizontal="center" vertical="center" textRotation="180"/>
    </xf>
    <xf numFmtId="0" fontId="23" fillId="0" borderId="61" xfId="0" applyFont="1" applyBorder="1" applyAlignment="1">
      <alignment horizontal="center" vertical="center" textRotation="180"/>
    </xf>
    <xf numFmtId="0" fontId="21" fillId="0" borderId="32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164" fontId="23" fillId="0" borderId="44" xfId="1" applyNumberFormat="1" applyFont="1" applyBorder="1" applyAlignment="1">
      <alignment horizontal="center" vertical="center"/>
    </xf>
    <xf numFmtId="164" fontId="23" fillId="0" borderId="45" xfId="1" applyNumberFormat="1" applyFont="1" applyBorder="1" applyAlignment="1">
      <alignment horizontal="center" vertical="center"/>
    </xf>
    <xf numFmtId="164" fontId="23" fillId="0" borderId="46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view="pageBreakPreview" topLeftCell="E1" zoomScale="60" zoomScaleNormal="100" workbookViewId="0">
      <selection activeCell="U29" sqref="U29"/>
    </sheetView>
  </sheetViews>
  <sheetFormatPr defaultRowHeight="36" customHeight="1" x14ac:dyDescent="0.25"/>
  <cols>
    <col min="1" max="1" width="5.85546875" style="1" bestFit="1" customWidth="1"/>
    <col min="2" max="2" width="134.7109375" customWidth="1"/>
    <col min="3" max="3" width="8.42578125" style="46" customWidth="1"/>
    <col min="4" max="4" width="37.5703125" style="270" bestFit="1" customWidth="1"/>
    <col min="5" max="6" width="30.7109375" customWidth="1"/>
    <col min="7" max="7" width="24.7109375" customWidth="1"/>
    <col min="8" max="9" width="32.42578125" bestFit="1" customWidth="1"/>
    <col min="10" max="10" width="25.5703125" customWidth="1"/>
    <col min="11" max="12" width="32.42578125" bestFit="1" customWidth="1"/>
    <col min="13" max="13" width="24.140625" customWidth="1"/>
    <col min="14" max="15" width="32.42578125" bestFit="1" customWidth="1"/>
    <col min="16" max="16" width="24.28515625" customWidth="1"/>
    <col min="17" max="17" width="18.5703125" customWidth="1"/>
    <col min="18" max="18" width="21.42578125" customWidth="1"/>
    <col min="19" max="19" width="22.42578125" customWidth="1"/>
  </cols>
  <sheetData>
    <row r="1" spans="1:23" ht="36" customHeight="1" x14ac:dyDescent="0.45">
      <c r="A1" s="329" t="s">
        <v>199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</row>
    <row r="2" spans="1:23" ht="36" customHeight="1" x14ac:dyDescent="0.45">
      <c r="A2" s="331" t="s">
        <v>200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23" ht="24.75" customHeight="1" x14ac:dyDescent="0.45">
      <c r="A3" s="142"/>
      <c r="B3" s="143"/>
      <c r="C3" s="144"/>
      <c r="D3" s="259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23" ht="36" customHeight="1" x14ac:dyDescent="0.45">
      <c r="A4" s="329" t="s">
        <v>189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</row>
    <row r="5" spans="1:23" ht="30.75" customHeight="1" thickBot="1" x14ac:dyDescent="0.35">
      <c r="A5" s="13"/>
      <c r="B5" s="14"/>
      <c r="C5" s="45"/>
      <c r="D5" s="260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23" ht="36" customHeight="1" thickBot="1" x14ac:dyDescent="0.5">
      <c r="A6" s="341" t="s">
        <v>37</v>
      </c>
      <c r="B6" s="338" t="s">
        <v>196</v>
      </c>
      <c r="C6" s="344" t="s">
        <v>72</v>
      </c>
      <c r="D6" s="348" t="s">
        <v>193</v>
      </c>
      <c r="E6" s="332" t="s">
        <v>192</v>
      </c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4"/>
      <c r="Q6" s="334"/>
      <c r="R6" s="334"/>
      <c r="S6" s="335"/>
    </row>
    <row r="7" spans="1:23" ht="36" customHeight="1" thickBot="1" x14ac:dyDescent="0.5">
      <c r="A7" s="342"/>
      <c r="B7" s="339"/>
      <c r="C7" s="345"/>
      <c r="D7" s="349"/>
      <c r="E7" s="336" t="s">
        <v>0</v>
      </c>
      <c r="F7" s="336"/>
      <c r="G7" s="337"/>
      <c r="H7" s="347" t="s">
        <v>154</v>
      </c>
      <c r="I7" s="336"/>
      <c r="J7" s="337"/>
      <c r="K7" s="347" t="s">
        <v>155</v>
      </c>
      <c r="L7" s="336"/>
      <c r="M7" s="337"/>
      <c r="N7" s="347" t="s">
        <v>156</v>
      </c>
      <c r="O7" s="336"/>
      <c r="P7" s="337"/>
      <c r="Q7" s="347" t="s">
        <v>206</v>
      </c>
      <c r="R7" s="336"/>
      <c r="S7" s="337"/>
    </row>
    <row r="8" spans="1:23" ht="53.25" customHeight="1" thickBot="1" x14ac:dyDescent="0.5">
      <c r="A8" s="343"/>
      <c r="B8" s="340"/>
      <c r="C8" s="346"/>
      <c r="D8" s="350"/>
      <c r="E8" s="169" t="s">
        <v>158</v>
      </c>
      <c r="F8" s="170" t="s">
        <v>153</v>
      </c>
      <c r="G8" s="171" t="s">
        <v>163</v>
      </c>
      <c r="H8" s="245" t="s">
        <v>158</v>
      </c>
      <c r="I8" s="244" t="s">
        <v>153</v>
      </c>
      <c r="J8" s="171" t="s">
        <v>163</v>
      </c>
      <c r="K8" s="172" t="s">
        <v>158</v>
      </c>
      <c r="L8" s="173" t="s">
        <v>153</v>
      </c>
      <c r="M8" s="171" t="s">
        <v>163</v>
      </c>
      <c r="N8" s="306" t="s">
        <v>158</v>
      </c>
      <c r="O8" s="244" t="s">
        <v>153</v>
      </c>
      <c r="P8" s="171" t="s">
        <v>163</v>
      </c>
      <c r="Q8" s="172" t="s">
        <v>158</v>
      </c>
      <c r="R8" s="173" t="s">
        <v>153</v>
      </c>
      <c r="S8" s="171" t="s">
        <v>163</v>
      </c>
    </row>
    <row r="9" spans="1:23" ht="36" customHeight="1" x14ac:dyDescent="0.45">
      <c r="A9" s="160" t="s">
        <v>1</v>
      </c>
      <c r="B9" s="145" t="s">
        <v>79</v>
      </c>
      <c r="C9" s="129" t="s">
        <v>74</v>
      </c>
      <c r="D9" s="261">
        <v>721190490</v>
      </c>
      <c r="E9" s="109">
        <f>E10+E18</f>
        <v>759784606</v>
      </c>
      <c r="F9" s="51">
        <f t="shared" ref="F9:S9" si="0">F10+F18</f>
        <v>759784606</v>
      </c>
      <c r="G9" s="53">
        <f t="shared" si="0"/>
        <v>0</v>
      </c>
      <c r="H9" s="246">
        <f t="shared" si="0"/>
        <v>827767595</v>
      </c>
      <c r="I9" s="109">
        <f t="shared" si="0"/>
        <v>827767595</v>
      </c>
      <c r="J9" s="53">
        <f t="shared" si="0"/>
        <v>0</v>
      </c>
      <c r="K9" s="246">
        <f t="shared" si="0"/>
        <v>838235065</v>
      </c>
      <c r="L9" s="109">
        <f t="shared" si="0"/>
        <v>838235065</v>
      </c>
      <c r="M9" s="53">
        <f t="shared" si="0"/>
        <v>0</v>
      </c>
      <c r="N9" s="117">
        <f t="shared" si="0"/>
        <v>824963580</v>
      </c>
      <c r="O9" s="109">
        <f t="shared" si="0"/>
        <v>824963580</v>
      </c>
      <c r="P9" s="53">
        <f t="shared" si="0"/>
        <v>0</v>
      </c>
      <c r="Q9" s="117">
        <f t="shared" si="0"/>
        <v>0</v>
      </c>
      <c r="R9" s="51">
        <f t="shared" si="0"/>
        <v>0</v>
      </c>
      <c r="S9" s="53">
        <f t="shared" si="0"/>
        <v>0</v>
      </c>
    </row>
    <row r="10" spans="1:23" ht="36" customHeight="1" x14ac:dyDescent="0.45">
      <c r="A10" s="161" t="s">
        <v>2</v>
      </c>
      <c r="B10" s="146" t="s">
        <v>128</v>
      </c>
      <c r="C10" s="130"/>
      <c r="D10" s="262">
        <v>691594756</v>
      </c>
      <c r="E10" s="110">
        <f>E11+E12+E13+E14+E15+E16+E17</f>
        <v>734669522</v>
      </c>
      <c r="F10" s="106">
        <f t="shared" ref="F10:S10" si="1">F11+F12+F13+F14+F15+F16+F17</f>
        <v>734669522</v>
      </c>
      <c r="G10" s="107">
        <f t="shared" si="1"/>
        <v>0</v>
      </c>
      <c r="H10" s="247">
        <f t="shared" si="1"/>
        <v>771242363</v>
      </c>
      <c r="I10" s="240">
        <f t="shared" si="1"/>
        <v>771242363</v>
      </c>
      <c r="J10" s="107">
        <f t="shared" si="1"/>
        <v>0</v>
      </c>
      <c r="K10" s="282">
        <f t="shared" si="1"/>
        <v>781709833</v>
      </c>
      <c r="L10" s="281">
        <f t="shared" si="1"/>
        <v>781709833</v>
      </c>
      <c r="M10" s="107">
        <f t="shared" si="1"/>
        <v>0</v>
      </c>
      <c r="N10" s="118">
        <f t="shared" si="1"/>
        <v>781080385</v>
      </c>
      <c r="O10" s="302">
        <f t="shared" si="1"/>
        <v>781080385</v>
      </c>
      <c r="P10" s="107">
        <f t="shared" si="1"/>
        <v>0</v>
      </c>
      <c r="Q10" s="118">
        <f t="shared" si="1"/>
        <v>0</v>
      </c>
      <c r="R10" s="106">
        <f t="shared" si="1"/>
        <v>0</v>
      </c>
      <c r="S10" s="107">
        <f t="shared" si="1"/>
        <v>0</v>
      </c>
    </row>
    <row r="11" spans="1:23" ht="36" customHeight="1" x14ac:dyDescent="0.45">
      <c r="A11" s="161" t="s">
        <v>3</v>
      </c>
      <c r="B11" s="147" t="s">
        <v>146</v>
      </c>
      <c r="C11" s="130"/>
      <c r="D11" s="262">
        <v>198188025</v>
      </c>
      <c r="E11" s="110">
        <v>198122875</v>
      </c>
      <c r="F11" s="106">
        <f t="shared" ref="F11:F21" si="2">E11-G11</f>
        <v>198122875</v>
      </c>
      <c r="G11" s="107"/>
      <c r="H11" s="247">
        <v>219506645</v>
      </c>
      <c r="I11" s="240">
        <v>219506645</v>
      </c>
      <c r="J11" s="107"/>
      <c r="K11" s="282">
        <v>224856770</v>
      </c>
      <c r="L11" s="281">
        <v>224856770</v>
      </c>
      <c r="M11" s="107"/>
      <c r="N11" s="118">
        <v>228525599</v>
      </c>
      <c r="O11" s="302">
        <v>228525599</v>
      </c>
      <c r="P11" s="107"/>
      <c r="Q11" s="121"/>
      <c r="R11" s="39"/>
      <c r="S11" s="107"/>
      <c r="V11" s="3"/>
    </row>
    <row r="12" spans="1:23" ht="36" customHeight="1" x14ac:dyDescent="0.45">
      <c r="A12" s="161" t="s">
        <v>4</v>
      </c>
      <c r="B12" s="147" t="s">
        <v>147</v>
      </c>
      <c r="C12" s="131"/>
      <c r="D12" s="262">
        <v>258710719</v>
      </c>
      <c r="E12" s="110">
        <v>266144668</v>
      </c>
      <c r="F12" s="106">
        <f t="shared" si="2"/>
        <v>266144668</v>
      </c>
      <c r="G12" s="107"/>
      <c r="H12" s="247">
        <v>267656668</v>
      </c>
      <c r="I12" s="240">
        <v>267656668</v>
      </c>
      <c r="J12" s="107"/>
      <c r="K12" s="282">
        <v>271850338</v>
      </c>
      <c r="L12" s="281">
        <v>271850338</v>
      </c>
      <c r="M12" s="107"/>
      <c r="N12" s="118">
        <v>297950506</v>
      </c>
      <c r="O12" s="302">
        <v>297950506</v>
      </c>
      <c r="P12" s="107"/>
      <c r="Q12" s="121"/>
      <c r="R12" s="39"/>
      <c r="S12" s="107"/>
      <c r="W12" s="14"/>
    </row>
    <row r="13" spans="1:23" ht="36" customHeight="1" x14ac:dyDescent="0.45">
      <c r="A13" s="161" t="s">
        <v>5</v>
      </c>
      <c r="B13" s="147" t="s">
        <v>180</v>
      </c>
      <c r="C13" s="131"/>
      <c r="D13" s="262">
        <v>1311291858</v>
      </c>
      <c r="E13" s="110">
        <v>129176094</v>
      </c>
      <c r="F13" s="106">
        <f t="shared" si="2"/>
        <v>129176094</v>
      </c>
      <c r="G13" s="107"/>
      <c r="H13" s="247">
        <v>139081574</v>
      </c>
      <c r="I13" s="240">
        <v>139081574</v>
      </c>
      <c r="J13" s="107"/>
      <c r="K13" s="282">
        <v>139966774</v>
      </c>
      <c r="L13" s="281">
        <v>139966774</v>
      </c>
      <c r="M13" s="107"/>
      <c r="N13" s="118">
        <v>146268941</v>
      </c>
      <c r="O13" s="302">
        <v>146268941</v>
      </c>
      <c r="P13" s="107"/>
      <c r="Q13" s="121"/>
      <c r="R13" s="39"/>
      <c r="S13" s="107"/>
    </row>
    <row r="14" spans="1:23" ht="36" customHeight="1" x14ac:dyDescent="0.45">
      <c r="A14" s="161" t="s">
        <v>6</v>
      </c>
      <c r="B14" s="147" t="s">
        <v>148</v>
      </c>
      <c r="C14" s="131"/>
      <c r="D14" s="262">
        <v>86012134</v>
      </c>
      <c r="E14" s="110">
        <v>91495560</v>
      </c>
      <c r="F14" s="106">
        <f t="shared" si="2"/>
        <v>91495560</v>
      </c>
      <c r="G14" s="107"/>
      <c r="H14" s="247">
        <v>91495560</v>
      </c>
      <c r="I14" s="240">
        <v>91495560</v>
      </c>
      <c r="J14" s="107"/>
      <c r="K14" s="282">
        <v>91534035</v>
      </c>
      <c r="L14" s="281">
        <v>91534035</v>
      </c>
      <c r="M14" s="107"/>
      <c r="N14" s="118">
        <v>91553857</v>
      </c>
      <c r="O14" s="302">
        <v>91553857</v>
      </c>
      <c r="P14" s="107"/>
      <c r="Q14" s="121"/>
      <c r="R14" s="39"/>
      <c r="S14" s="107"/>
    </row>
    <row r="15" spans="1:23" ht="36" customHeight="1" x14ac:dyDescent="0.45">
      <c r="A15" s="161" t="s">
        <v>7</v>
      </c>
      <c r="B15" s="147" t="s">
        <v>149</v>
      </c>
      <c r="C15" s="131"/>
      <c r="D15" s="262">
        <v>17392000</v>
      </c>
      <c r="E15" s="110">
        <v>12850891</v>
      </c>
      <c r="F15" s="106">
        <f t="shared" si="2"/>
        <v>12850891</v>
      </c>
      <c r="G15" s="107"/>
      <c r="H15" s="247">
        <v>16622482</v>
      </c>
      <c r="I15" s="240">
        <v>16622482</v>
      </c>
      <c r="J15" s="107"/>
      <c r="K15" s="282">
        <v>16622482</v>
      </c>
      <c r="L15" s="281">
        <v>16622482</v>
      </c>
      <c r="M15" s="107"/>
      <c r="N15" s="118">
        <v>16781482</v>
      </c>
      <c r="O15" s="302">
        <v>16781482</v>
      </c>
      <c r="P15" s="107"/>
      <c r="Q15" s="121"/>
      <c r="R15" s="39"/>
      <c r="S15" s="107"/>
    </row>
    <row r="16" spans="1:23" ht="36" customHeight="1" x14ac:dyDescent="0.45">
      <c r="A16" s="161" t="s">
        <v>8</v>
      </c>
      <c r="B16" s="147" t="s">
        <v>150</v>
      </c>
      <c r="C16" s="131"/>
      <c r="D16" s="262"/>
      <c r="E16" s="110">
        <v>36879434</v>
      </c>
      <c r="F16" s="106">
        <f t="shared" si="2"/>
        <v>36879434</v>
      </c>
      <c r="G16" s="107"/>
      <c r="H16" s="247">
        <v>36879434</v>
      </c>
      <c r="I16" s="240">
        <v>36879434</v>
      </c>
      <c r="J16" s="107"/>
      <c r="K16" s="282">
        <v>36879434</v>
      </c>
      <c r="L16" s="281">
        <v>36879434</v>
      </c>
      <c r="M16" s="107"/>
      <c r="N16" s="118"/>
      <c r="O16" s="302"/>
      <c r="P16" s="107"/>
      <c r="Q16" s="121"/>
      <c r="R16" s="39"/>
      <c r="S16" s="107"/>
    </row>
    <row r="17" spans="1:19" ht="36" customHeight="1" x14ac:dyDescent="0.45">
      <c r="A17" s="161" t="s">
        <v>9</v>
      </c>
      <c r="B17" s="148" t="s">
        <v>181</v>
      </c>
      <c r="C17" s="131"/>
      <c r="D17" s="262"/>
      <c r="E17" s="110"/>
      <c r="F17" s="106">
        <f t="shared" si="2"/>
        <v>0</v>
      </c>
      <c r="G17" s="107"/>
      <c r="H17" s="247"/>
      <c r="I17" s="240"/>
      <c r="J17" s="107"/>
      <c r="K17" s="282"/>
      <c r="L17" s="281"/>
      <c r="M17" s="107"/>
      <c r="N17" s="118"/>
      <c r="O17" s="302"/>
      <c r="P17" s="107"/>
      <c r="Q17" s="121"/>
      <c r="R17" s="39"/>
      <c r="S17" s="107"/>
    </row>
    <row r="18" spans="1:19" ht="36" customHeight="1" x14ac:dyDescent="0.45">
      <c r="A18" s="161" t="s">
        <v>10</v>
      </c>
      <c r="B18" s="149" t="s">
        <v>182</v>
      </c>
      <c r="C18" s="131"/>
      <c r="D18" s="262">
        <v>29595734</v>
      </c>
      <c r="E18" s="287">
        <f>E19+E20+E21</f>
        <v>25115084</v>
      </c>
      <c r="F18" s="287">
        <f>F19+F20+F21</f>
        <v>25115084</v>
      </c>
      <c r="G18" s="288">
        <f t="shared" ref="G18:S18" si="3">G19+G20+G21</f>
        <v>0</v>
      </c>
      <c r="H18" s="289">
        <f>H20+H21</f>
        <v>56525232</v>
      </c>
      <c r="I18" s="287">
        <f>I20+I21</f>
        <v>56525232</v>
      </c>
      <c r="J18" s="288">
        <f t="shared" si="3"/>
        <v>0</v>
      </c>
      <c r="K18" s="289">
        <f t="shared" si="3"/>
        <v>56525232</v>
      </c>
      <c r="L18" s="287">
        <f t="shared" si="3"/>
        <v>56525232</v>
      </c>
      <c r="M18" s="107">
        <f t="shared" si="3"/>
        <v>0</v>
      </c>
      <c r="N18" s="118">
        <f t="shared" si="3"/>
        <v>43883195</v>
      </c>
      <c r="O18" s="302">
        <f t="shared" si="3"/>
        <v>43883195</v>
      </c>
      <c r="P18" s="107">
        <f t="shared" si="3"/>
        <v>0</v>
      </c>
      <c r="Q18" s="118">
        <f t="shared" si="3"/>
        <v>0</v>
      </c>
      <c r="R18" s="106">
        <f t="shared" si="3"/>
        <v>0</v>
      </c>
      <c r="S18" s="107">
        <f t="shared" si="3"/>
        <v>0</v>
      </c>
    </row>
    <row r="19" spans="1:19" s="237" customFormat="1" ht="36" customHeight="1" x14ac:dyDescent="0.45">
      <c r="A19" s="228" t="s">
        <v>11</v>
      </c>
      <c r="B19" s="229" t="s">
        <v>164</v>
      </c>
      <c r="C19" s="230"/>
      <c r="D19" s="263"/>
      <c r="E19" s="231">
        <v>0</v>
      </c>
      <c r="F19" s="232">
        <f>E19-G19</f>
        <v>0</v>
      </c>
      <c r="G19" s="233"/>
      <c r="H19" s="248"/>
      <c r="I19" s="231"/>
      <c r="J19" s="233"/>
      <c r="K19" s="248"/>
      <c r="L19" s="231"/>
      <c r="M19" s="233"/>
      <c r="N19" s="234"/>
      <c r="O19" s="231"/>
      <c r="P19" s="233"/>
      <c r="Q19" s="235"/>
      <c r="R19" s="236"/>
      <c r="S19" s="233"/>
    </row>
    <row r="20" spans="1:19" ht="36" customHeight="1" x14ac:dyDescent="0.45">
      <c r="A20" s="161" t="s">
        <v>12</v>
      </c>
      <c r="B20" s="148" t="s">
        <v>183</v>
      </c>
      <c r="C20" s="131"/>
      <c r="D20" s="262">
        <v>18228200</v>
      </c>
      <c r="E20" s="110">
        <v>18500900</v>
      </c>
      <c r="F20" s="106">
        <f t="shared" si="2"/>
        <v>18500900</v>
      </c>
      <c r="G20" s="107"/>
      <c r="H20" s="247">
        <v>31142937</v>
      </c>
      <c r="I20" s="240">
        <v>31142937</v>
      </c>
      <c r="J20" s="107"/>
      <c r="K20" s="282">
        <v>31142937</v>
      </c>
      <c r="L20" s="281">
        <v>31142937</v>
      </c>
      <c r="M20" s="107"/>
      <c r="N20" s="118">
        <v>18500900</v>
      </c>
      <c r="O20" s="302">
        <v>18500900</v>
      </c>
      <c r="P20" s="107"/>
      <c r="Q20" s="121"/>
      <c r="R20" s="39"/>
      <c r="S20" s="107"/>
    </row>
    <row r="21" spans="1:19" ht="36" customHeight="1" thickBot="1" x14ac:dyDescent="0.5">
      <c r="A21" s="161" t="s">
        <v>13</v>
      </c>
      <c r="B21" s="150" t="s">
        <v>184</v>
      </c>
      <c r="C21" s="132"/>
      <c r="D21" s="264">
        <v>11367534</v>
      </c>
      <c r="E21" s="111">
        <v>6614184</v>
      </c>
      <c r="F21" s="106">
        <f t="shared" si="2"/>
        <v>6614184</v>
      </c>
      <c r="G21" s="41"/>
      <c r="H21" s="249">
        <v>25382295</v>
      </c>
      <c r="I21" s="242">
        <v>25382295</v>
      </c>
      <c r="J21" s="41"/>
      <c r="K21" s="283">
        <v>25382295</v>
      </c>
      <c r="L21" s="280">
        <v>25382295</v>
      </c>
      <c r="M21" s="41"/>
      <c r="N21" s="303">
        <v>25382295</v>
      </c>
      <c r="O21" s="301">
        <v>25382295</v>
      </c>
      <c r="P21" s="41"/>
      <c r="Q21" s="122"/>
      <c r="R21" s="40"/>
      <c r="S21" s="41"/>
    </row>
    <row r="22" spans="1:19" ht="36" customHeight="1" x14ac:dyDescent="0.45">
      <c r="A22" s="160" t="s">
        <v>14</v>
      </c>
      <c r="B22" s="145" t="s">
        <v>78</v>
      </c>
      <c r="C22" s="129" t="s">
        <v>75</v>
      </c>
      <c r="D22" s="261">
        <v>212080640</v>
      </c>
      <c r="E22" s="109">
        <f>E23</f>
        <v>546638456</v>
      </c>
      <c r="F22" s="109">
        <f>F23+F24</f>
        <v>1093276912</v>
      </c>
      <c r="G22" s="109">
        <f t="shared" ref="G22" si="4">G23+G24</f>
        <v>0</v>
      </c>
      <c r="H22" s="246">
        <f>H23</f>
        <v>546638456</v>
      </c>
      <c r="I22" s="109">
        <f t="shared" ref="I22:K22" si="5">I23</f>
        <v>546638456</v>
      </c>
      <c r="J22" s="53">
        <f t="shared" si="5"/>
        <v>0</v>
      </c>
      <c r="K22" s="246">
        <f t="shared" si="5"/>
        <v>546638456</v>
      </c>
      <c r="L22" s="109">
        <f t="shared" ref="J22:S23" si="6">L23</f>
        <v>546638456</v>
      </c>
      <c r="M22" s="53"/>
      <c r="N22" s="117">
        <v>546638456</v>
      </c>
      <c r="O22" s="109">
        <f t="shared" si="6"/>
        <v>546638456</v>
      </c>
      <c r="P22" s="53"/>
      <c r="Q22" s="123"/>
      <c r="R22" s="52"/>
      <c r="S22" s="53">
        <f t="shared" si="6"/>
        <v>0</v>
      </c>
    </row>
    <row r="23" spans="1:19" ht="36" customHeight="1" x14ac:dyDescent="0.45">
      <c r="A23" s="162" t="s">
        <v>15</v>
      </c>
      <c r="B23" s="149" t="s">
        <v>80</v>
      </c>
      <c r="C23" s="130"/>
      <c r="D23" s="262">
        <v>212080640</v>
      </c>
      <c r="E23" s="110">
        <v>546638456</v>
      </c>
      <c r="F23" s="106">
        <f>E23-G23</f>
        <v>546638456</v>
      </c>
      <c r="G23" s="107">
        <f t="shared" ref="G23" si="7">G24</f>
        <v>0</v>
      </c>
      <c r="H23" s="247">
        <v>546638456</v>
      </c>
      <c r="I23" s="240">
        <v>546638456</v>
      </c>
      <c r="J23" s="107">
        <f t="shared" si="6"/>
        <v>0</v>
      </c>
      <c r="K23" s="282">
        <f t="shared" si="6"/>
        <v>546638456</v>
      </c>
      <c r="L23" s="281">
        <f t="shared" si="6"/>
        <v>546638456</v>
      </c>
      <c r="M23" s="107"/>
      <c r="N23" s="118">
        <v>546638456</v>
      </c>
      <c r="O23" s="302">
        <f t="shared" si="6"/>
        <v>546638456</v>
      </c>
      <c r="P23" s="107"/>
      <c r="Q23" s="121"/>
      <c r="R23" s="39"/>
      <c r="S23" s="107">
        <f t="shared" si="6"/>
        <v>0</v>
      </c>
    </row>
    <row r="24" spans="1:19" ht="36" customHeight="1" thickBot="1" x14ac:dyDescent="0.5">
      <c r="A24" s="163" t="s">
        <v>16</v>
      </c>
      <c r="B24" s="151" t="s">
        <v>185</v>
      </c>
      <c r="C24" s="132"/>
      <c r="D24" s="264">
        <v>212080640</v>
      </c>
      <c r="E24" s="111">
        <v>546638456</v>
      </c>
      <c r="F24" s="108">
        <f>E24-G24</f>
        <v>546638456</v>
      </c>
      <c r="G24" s="41"/>
      <c r="H24" s="249">
        <v>546638456</v>
      </c>
      <c r="I24" s="242">
        <v>546638456</v>
      </c>
      <c r="J24" s="41"/>
      <c r="K24" s="283">
        <v>546638456</v>
      </c>
      <c r="L24" s="280">
        <v>546638456</v>
      </c>
      <c r="M24" s="41"/>
      <c r="N24" s="303">
        <v>546638456</v>
      </c>
      <c r="O24" s="301">
        <v>546638456</v>
      </c>
      <c r="P24" s="41"/>
      <c r="Q24" s="122"/>
      <c r="R24" s="40"/>
      <c r="S24" s="41"/>
    </row>
    <row r="25" spans="1:19" ht="36" customHeight="1" x14ac:dyDescent="0.45">
      <c r="A25" s="160" t="s">
        <v>17</v>
      </c>
      <c r="B25" s="152" t="s">
        <v>22</v>
      </c>
      <c r="C25" s="129" t="s">
        <v>76</v>
      </c>
      <c r="D25" s="261">
        <v>172184879</v>
      </c>
      <c r="E25" s="109">
        <f>E26+E29</f>
        <v>179650000</v>
      </c>
      <c r="F25" s="51">
        <f t="shared" ref="F25:N25" si="8">F26+F29</f>
        <v>179650000</v>
      </c>
      <c r="G25" s="53">
        <f t="shared" si="8"/>
        <v>0</v>
      </c>
      <c r="H25" s="246">
        <f t="shared" si="8"/>
        <v>179650000</v>
      </c>
      <c r="I25" s="109">
        <f t="shared" si="8"/>
        <v>179650000</v>
      </c>
      <c r="J25" s="53">
        <f t="shared" si="8"/>
        <v>0</v>
      </c>
      <c r="K25" s="246">
        <f t="shared" si="8"/>
        <v>220847086</v>
      </c>
      <c r="L25" s="246">
        <f t="shared" si="8"/>
        <v>220847086</v>
      </c>
      <c r="M25" s="246">
        <f t="shared" si="8"/>
        <v>0</v>
      </c>
      <c r="N25" s="117">
        <f t="shared" si="8"/>
        <v>252373818</v>
      </c>
      <c r="O25" s="109">
        <f t="shared" ref="O25:S25" si="9">O26+O29</f>
        <v>252373818</v>
      </c>
      <c r="P25" s="53"/>
      <c r="Q25" s="123"/>
      <c r="R25" s="52"/>
      <c r="S25" s="53">
        <f t="shared" si="9"/>
        <v>0</v>
      </c>
    </row>
    <row r="26" spans="1:19" ht="36" customHeight="1" x14ac:dyDescent="0.45">
      <c r="A26" s="161" t="s">
        <v>18</v>
      </c>
      <c r="B26" s="149" t="s">
        <v>81</v>
      </c>
      <c r="C26" s="130"/>
      <c r="D26" s="262">
        <v>168020738</v>
      </c>
      <c r="E26" s="110">
        <f>E27</f>
        <v>178000000</v>
      </c>
      <c r="F26" s="106">
        <f>E26-G26</f>
        <v>178000000</v>
      </c>
      <c r="G26" s="107"/>
      <c r="H26" s="247">
        <f>H27</f>
        <v>178000000</v>
      </c>
      <c r="I26" s="240">
        <f t="shared" ref="I26:S26" si="10">I27</f>
        <v>178000000</v>
      </c>
      <c r="J26" s="107"/>
      <c r="K26" s="282">
        <f>K27</f>
        <v>219000000</v>
      </c>
      <c r="L26" s="281">
        <f t="shared" si="10"/>
        <v>219000000</v>
      </c>
      <c r="M26" s="107"/>
      <c r="N26" s="118">
        <v>248892819</v>
      </c>
      <c r="O26" s="302">
        <f t="shared" si="10"/>
        <v>248892819</v>
      </c>
      <c r="P26" s="107"/>
      <c r="Q26" s="121"/>
      <c r="R26" s="39"/>
      <c r="S26" s="107">
        <f t="shared" si="10"/>
        <v>0</v>
      </c>
    </row>
    <row r="27" spans="1:19" ht="30.75" customHeight="1" x14ac:dyDescent="0.4">
      <c r="A27" s="326" t="s">
        <v>19</v>
      </c>
      <c r="B27" s="321" t="s">
        <v>186</v>
      </c>
      <c r="C27" s="323"/>
      <c r="D27" s="317">
        <v>168020738</v>
      </c>
      <c r="E27" s="319">
        <v>178000000</v>
      </c>
      <c r="F27" s="314">
        <f>F26</f>
        <v>178000000</v>
      </c>
      <c r="G27" s="312"/>
      <c r="H27" s="316">
        <v>178000000</v>
      </c>
      <c r="I27" s="324">
        <v>178000000</v>
      </c>
      <c r="J27" s="312"/>
      <c r="K27" s="317">
        <v>219000000</v>
      </c>
      <c r="L27" s="319">
        <v>219000000</v>
      </c>
      <c r="M27" s="312"/>
      <c r="N27" s="327">
        <v>248892819</v>
      </c>
      <c r="O27" s="319">
        <v>248892819</v>
      </c>
      <c r="P27" s="312"/>
      <c r="Q27" s="284"/>
      <c r="R27" s="314"/>
      <c r="S27" s="325"/>
    </row>
    <row r="28" spans="1:19" ht="29.25" customHeight="1" x14ac:dyDescent="0.4">
      <c r="A28" s="326"/>
      <c r="B28" s="322"/>
      <c r="C28" s="323"/>
      <c r="D28" s="318"/>
      <c r="E28" s="320"/>
      <c r="F28" s="315"/>
      <c r="G28" s="313"/>
      <c r="H28" s="316"/>
      <c r="I28" s="324"/>
      <c r="J28" s="313"/>
      <c r="K28" s="318"/>
      <c r="L28" s="320"/>
      <c r="M28" s="313"/>
      <c r="N28" s="328"/>
      <c r="O28" s="320"/>
      <c r="P28" s="313"/>
      <c r="Q28" s="285"/>
      <c r="R28" s="315"/>
      <c r="S28" s="325"/>
    </row>
    <row r="29" spans="1:19" ht="36" customHeight="1" x14ac:dyDescent="0.45">
      <c r="A29" s="161" t="s">
        <v>20</v>
      </c>
      <c r="B29" s="149" t="s">
        <v>77</v>
      </c>
      <c r="C29" s="133"/>
      <c r="D29" s="262">
        <v>4164141</v>
      </c>
      <c r="E29" s="110">
        <f>E30+E31</f>
        <v>1650000</v>
      </c>
      <c r="F29" s="106">
        <v>1650000</v>
      </c>
      <c r="G29" s="107"/>
      <c r="H29" s="247">
        <v>1650000</v>
      </c>
      <c r="I29" s="240">
        <v>1650000</v>
      </c>
      <c r="J29" s="107"/>
      <c r="K29" s="282">
        <f>K30+K31</f>
        <v>1847086</v>
      </c>
      <c r="L29" s="298">
        <f t="shared" ref="L29:N29" si="11">L30+L31</f>
        <v>1847086</v>
      </c>
      <c r="M29" s="298">
        <f t="shared" si="11"/>
        <v>0</v>
      </c>
      <c r="N29" s="118">
        <f t="shared" si="11"/>
        <v>3480999</v>
      </c>
      <c r="O29" s="302">
        <f t="shared" ref="O29:S29" si="12">O30+O31</f>
        <v>3480999</v>
      </c>
      <c r="P29" s="107"/>
      <c r="Q29" s="121"/>
      <c r="R29" s="39"/>
      <c r="S29" s="107">
        <f t="shared" si="12"/>
        <v>0</v>
      </c>
    </row>
    <row r="30" spans="1:19" ht="36" customHeight="1" x14ac:dyDescent="0.45">
      <c r="A30" s="161" t="s">
        <v>21</v>
      </c>
      <c r="B30" s="147" t="s">
        <v>187</v>
      </c>
      <c r="C30" s="131"/>
      <c r="D30" s="262">
        <v>4015151</v>
      </c>
      <c r="E30" s="110">
        <v>1500000</v>
      </c>
      <c r="F30" s="106">
        <v>1500000</v>
      </c>
      <c r="G30" s="107"/>
      <c r="H30" s="247">
        <v>1500000</v>
      </c>
      <c r="I30" s="240">
        <v>1500000</v>
      </c>
      <c r="J30" s="107"/>
      <c r="K30" s="282">
        <v>1500000</v>
      </c>
      <c r="L30" s="281">
        <v>1500000</v>
      </c>
      <c r="M30" s="107"/>
      <c r="N30" s="118">
        <v>3133913</v>
      </c>
      <c r="O30" s="302">
        <v>3133913</v>
      </c>
      <c r="P30" s="107"/>
      <c r="Q30" s="121"/>
      <c r="R30" s="39"/>
      <c r="S30" s="107"/>
    </row>
    <row r="31" spans="1:19" ht="36" customHeight="1" thickBot="1" x14ac:dyDescent="0.5">
      <c r="A31" s="164" t="s">
        <v>24</v>
      </c>
      <c r="B31" s="153" t="s">
        <v>188</v>
      </c>
      <c r="C31" s="134"/>
      <c r="D31" s="265">
        <v>149000</v>
      </c>
      <c r="E31" s="112">
        <v>150000</v>
      </c>
      <c r="F31" s="42">
        <v>150000</v>
      </c>
      <c r="G31" s="44"/>
      <c r="H31" s="250">
        <v>150000</v>
      </c>
      <c r="I31" s="112">
        <v>150000</v>
      </c>
      <c r="J31" s="44"/>
      <c r="K31" s="250">
        <v>347086</v>
      </c>
      <c r="L31" s="112">
        <v>347086</v>
      </c>
      <c r="M31" s="44"/>
      <c r="N31" s="119">
        <v>347086</v>
      </c>
      <c r="O31" s="112">
        <v>347086</v>
      </c>
      <c r="P31" s="44"/>
      <c r="Q31" s="124"/>
      <c r="R31" s="43"/>
      <c r="S31" s="44"/>
    </row>
    <row r="32" spans="1:19" ht="36" customHeight="1" x14ac:dyDescent="0.45">
      <c r="A32" s="165" t="s">
        <v>25</v>
      </c>
      <c r="B32" s="154" t="s">
        <v>126</v>
      </c>
      <c r="C32" s="135" t="s">
        <v>82</v>
      </c>
      <c r="D32" s="266">
        <v>54887068</v>
      </c>
      <c r="E32" s="113">
        <f>E33+E35+E36+E37</f>
        <v>67558000</v>
      </c>
      <c r="F32" s="54">
        <f>F33+F35+F36+F37</f>
        <v>65858000</v>
      </c>
      <c r="G32" s="56">
        <f>G33+G35+G36+G37</f>
        <v>1700000</v>
      </c>
      <c r="H32" s="251">
        <f>H33+H35+H36+H37</f>
        <v>80512414</v>
      </c>
      <c r="I32" s="113">
        <f>I33+I35+I36+I37</f>
        <v>78812414</v>
      </c>
      <c r="J32" s="56">
        <f t="shared" ref="J32:K32" si="13">J33+J35+J36+J37</f>
        <v>1700000</v>
      </c>
      <c r="K32" s="251">
        <f t="shared" si="13"/>
        <v>97512414</v>
      </c>
      <c r="L32" s="113">
        <f>L33+L35+L36+L37</f>
        <v>95812414</v>
      </c>
      <c r="M32" s="56">
        <f>M37</f>
        <v>1700000</v>
      </c>
      <c r="N32" s="120">
        <f t="shared" ref="N32" si="14">N33+N35+N36+N37</f>
        <v>140549697</v>
      </c>
      <c r="O32" s="113">
        <f>O33+O35+O36+O37</f>
        <v>138849697</v>
      </c>
      <c r="P32" s="56">
        <f>P37</f>
        <v>1700000</v>
      </c>
      <c r="Q32" s="125"/>
      <c r="R32" s="55"/>
      <c r="S32" s="56">
        <f t="shared" ref="S32" si="15">S33+S35+S36+S37</f>
        <v>0</v>
      </c>
    </row>
    <row r="33" spans="1:19" ht="36" customHeight="1" x14ac:dyDescent="0.45">
      <c r="A33" s="161" t="s">
        <v>26</v>
      </c>
      <c r="B33" s="149" t="s">
        <v>94</v>
      </c>
      <c r="C33" s="133"/>
      <c r="D33" s="262">
        <v>35659779</v>
      </c>
      <c r="E33" s="110">
        <f>E34</f>
        <v>43480000</v>
      </c>
      <c r="F33" s="240">
        <f t="shared" ref="F33:G33" si="16">F34</f>
        <v>43480000</v>
      </c>
      <c r="G33" s="240">
        <f t="shared" si="16"/>
        <v>0</v>
      </c>
      <c r="H33" s="247">
        <v>55982077</v>
      </c>
      <c r="I33" s="240">
        <v>55982077</v>
      </c>
      <c r="J33" s="107">
        <f t="shared" ref="J33:K33" si="17">J34</f>
        <v>0</v>
      </c>
      <c r="K33" s="282">
        <f t="shared" si="17"/>
        <v>55982077</v>
      </c>
      <c r="L33" s="281">
        <v>55982077</v>
      </c>
      <c r="M33" s="107"/>
      <c r="N33" s="118">
        <v>55982077</v>
      </c>
      <c r="O33" s="302">
        <f t="shared" ref="O33:S33" si="18">O34</f>
        <v>55982077</v>
      </c>
      <c r="P33" s="107"/>
      <c r="Q33" s="121"/>
      <c r="R33" s="39"/>
      <c r="S33" s="107">
        <f t="shared" si="18"/>
        <v>0</v>
      </c>
    </row>
    <row r="34" spans="1:19" ht="36" customHeight="1" x14ac:dyDescent="0.45">
      <c r="A34" s="161" t="s">
        <v>27</v>
      </c>
      <c r="B34" s="148" t="s">
        <v>191</v>
      </c>
      <c r="C34" s="133"/>
      <c r="D34" s="262">
        <v>35659779</v>
      </c>
      <c r="E34" s="110">
        <v>43480000</v>
      </c>
      <c r="F34" s="106">
        <f>E34-G34</f>
        <v>43480000</v>
      </c>
      <c r="G34" s="107"/>
      <c r="H34" s="247">
        <v>55982077</v>
      </c>
      <c r="I34" s="240">
        <f>H34-J34</f>
        <v>55982077</v>
      </c>
      <c r="J34" s="107"/>
      <c r="K34" s="282">
        <v>55982077</v>
      </c>
      <c r="L34" s="281">
        <f>K34-M34</f>
        <v>55982077</v>
      </c>
      <c r="M34" s="107"/>
      <c r="N34" s="118">
        <v>55982077</v>
      </c>
      <c r="O34" s="302">
        <v>55982077</v>
      </c>
      <c r="P34" s="107"/>
      <c r="Q34" s="121"/>
      <c r="R34" s="39"/>
      <c r="S34" s="107"/>
    </row>
    <row r="35" spans="1:19" ht="36" customHeight="1" x14ac:dyDescent="0.45">
      <c r="A35" s="161" t="s">
        <v>28</v>
      </c>
      <c r="B35" s="149" t="s">
        <v>95</v>
      </c>
      <c r="C35" s="133"/>
      <c r="D35" s="262">
        <v>2166504</v>
      </c>
      <c r="E35" s="110">
        <v>3000000</v>
      </c>
      <c r="F35" s="239">
        <f t="shared" ref="F35:F37" si="19">E35-G35</f>
        <v>3000000</v>
      </c>
      <c r="G35" s="107"/>
      <c r="H35" s="247">
        <v>3000000</v>
      </c>
      <c r="I35" s="240">
        <f>H35-J35</f>
        <v>3000000</v>
      </c>
      <c r="J35" s="107"/>
      <c r="K35" s="282">
        <v>15000000</v>
      </c>
      <c r="L35" s="281">
        <v>15000000</v>
      </c>
      <c r="M35" s="107"/>
      <c r="N35" s="118">
        <v>42510133</v>
      </c>
      <c r="O35" s="302">
        <v>42510133</v>
      </c>
      <c r="P35" s="107"/>
      <c r="Q35" s="121"/>
      <c r="R35" s="39"/>
      <c r="S35" s="107"/>
    </row>
    <row r="36" spans="1:19" ht="36" customHeight="1" x14ac:dyDescent="0.45">
      <c r="A36" s="161" t="s">
        <v>29</v>
      </c>
      <c r="B36" s="149" t="s">
        <v>96</v>
      </c>
      <c r="C36" s="133"/>
      <c r="D36" s="262">
        <v>10247612</v>
      </c>
      <c r="E36" s="110">
        <v>9678000</v>
      </c>
      <c r="F36" s="239">
        <f t="shared" si="19"/>
        <v>9678000</v>
      </c>
      <c r="G36" s="107"/>
      <c r="H36" s="247">
        <v>10110000</v>
      </c>
      <c r="I36" s="240">
        <v>10110000</v>
      </c>
      <c r="J36" s="107">
        <v>0</v>
      </c>
      <c r="K36" s="282">
        <v>15110000</v>
      </c>
      <c r="L36" s="281">
        <v>15110000</v>
      </c>
      <c r="M36" s="107"/>
      <c r="N36" s="118">
        <v>24222496</v>
      </c>
      <c r="O36" s="302">
        <v>24222496</v>
      </c>
      <c r="P36" s="107"/>
      <c r="Q36" s="121"/>
      <c r="R36" s="39"/>
      <c r="S36" s="107"/>
    </row>
    <row r="37" spans="1:19" ht="36" customHeight="1" thickBot="1" x14ac:dyDescent="0.5">
      <c r="A37" s="161" t="s">
        <v>30</v>
      </c>
      <c r="B37" s="155" t="s">
        <v>97</v>
      </c>
      <c r="C37" s="134"/>
      <c r="D37" s="265">
        <v>6813173</v>
      </c>
      <c r="E37" s="112">
        <v>11400000</v>
      </c>
      <c r="F37" s="42">
        <f t="shared" si="19"/>
        <v>9700000</v>
      </c>
      <c r="G37" s="44">
        <v>1700000</v>
      </c>
      <c r="H37" s="250">
        <v>11420337</v>
      </c>
      <c r="I37" s="112">
        <f>H37-J37</f>
        <v>9720337</v>
      </c>
      <c r="J37" s="44">
        <v>1700000</v>
      </c>
      <c r="K37" s="286">
        <v>11420337</v>
      </c>
      <c r="L37" s="112">
        <v>9720337</v>
      </c>
      <c r="M37" s="44">
        <v>1700000</v>
      </c>
      <c r="N37" s="119">
        <v>17834991</v>
      </c>
      <c r="O37" s="112">
        <f>N37-P37</f>
        <v>16134991</v>
      </c>
      <c r="P37" s="44">
        <v>1700000</v>
      </c>
      <c r="Q37" s="124"/>
      <c r="R37" s="43"/>
      <c r="S37" s="44"/>
    </row>
    <row r="38" spans="1:19" ht="36" customHeight="1" x14ac:dyDescent="0.45">
      <c r="A38" s="165" t="s">
        <v>31</v>
      </c>
      <c r="B38" s="154" t="s">
        <v>83</v>
      </c>
      <c r="C38" s="135" t="s">
        <v>84</v>
      </c>
      <c r="D38" s="266"/>
      <c r="E38" s="113">
        <f>E39</f>
        <v>0</v>
      </c>
      <c r="F38" s="54">
        <f t="shared" ref="F38:J38" si="20">F39</f>
        <v>0</v>
      </c>
      <c r="G38" s="56">
        <f t="shared" si="20"/>
        <v>0</v>
      </c>
      <c r="H38" s="251">
        <f t="shared" si="20"/>
        <v>1600000</v>
      </c>
      <c r="I38" s="113">
        <f t="shared" si="20"/>
        <v>1600000</v>
      </c>
      <c r="J38" s="56">
        <f t="shared" si="20"/>
        <v>0</v>
      </c>
      <c r="K38" s="251">
        <f>K39</f>
        <v>1760000</v>
      </c>
      <c r="L38" s="113">
        <f t="shared" ref="L38:S38" si="21">L39</f>
        <v>1760000</v>
      </c>
      <c r="M38" s="56"/>
      <c r="N38" s="120">
        <v>1760000</v>
      </c>
      <c r="O38" s="113">
        <f t="shared" si="21"/>
        <v>0</v>
      </c>
      <c r="P38" s="56"/>
      <c r="Q38" s="125"/>
      <c r="R38" s="55"/>
      <c r="S38" s="56">
        <f t="shared" si="21"/>
        <v>0</v>
      </c>
    </row>
    <row r="39" spans="1:19" ht="36" customHeight="1" thickBot="1" x14ac:dyDescent="0.5">
      <c r="A39" s="161" t="s">
        <v>32</v>
      </c>
      <c r="B39" s="149" t="s">
        <v>85</v>
      </c>
      <c r="C39" s="133"/>
      <c r="D39" s="262"/>
      <c r="E39" s="110"/>
      <c r="F39" s="106">
        <f>E39-G39</f>
        <v>0</v>
      </c>
      <c r="G39" s="107"/>
      <c r="H39" s="247">
        <v>1600000</v>
      </c>
      <c r="I39" s="240">
        <v>1600000</v>
      </c>
      <c r="J39" s="107"/>
      <c r="K39" s="282">
        <v>1760000</v>
      </c>
      <c r="L39" s="281">
        <v>1760000</v>
      </c>
      <c r="M39" s="107"/>
      <c r="N39" s="118">
        <v>1760000</v>
      </c>
      <c r="O39" s="302"/>
      <c r="P39" s="107"/>
      <c r="Q39" s="121"/>
      <c r="R39" s="39"/>
      <c r="S39" s="107"/>
    </row>
    <row r="40" spans="1:19" ht="36" customHeight="1" x14ac:dyDescent="0.45">
      <c r="A40" s="160" t="s">
        <v>33</v>
      </c>
      <c r="B40" s="152" t="s">
        <v>87</v>
      </c>
      <c r="C40" s="129" t="s">
        <v>86</v>
      </c>
      <c r="D40" s="261">
        <v>53780</v>
      </c>
      <c r="E40" s="109">
        <f>E41+E42</f>
        <v>0</v>
      </c>
      <c r="F40" s="51">
        <f t="shared" ref="F40:G40" si="22">F41+F42</f>
        <v>0</v>
      </c>
      <c r="G40" s="53">
        <f t="shared" si="22"/>
        <v>0</v>
      </c>
      <c r="H40" s="246"/>
      <c r="I40" s="109">
        <f t="shared" ref="I40:S40" si="23">I41+I42</f>
        <v>0</v>
      </c>
      <c r="J40" s="53"/>
      <c r="K40" s="246">
        <f>K41+K42</f>
        <v>620000</v>
      </c>
      <c r="L40" s="109">
        <f t="shared" si="23"/>
        <v>0</v>
      </c>
      <c r="M40" s="53">
        <v>620000</v>
      </c>
      <c r="N40" s="117">
        <f>N41+N42</f>
        <v>620000</v>
      </c>
      <c r="O40" s="109">
        <f t="shared" si="23"/>
        <v>0</v>
      </c>
      <c r="P40" s="53">
        <v>620000</v>
      </c>
      <c r="Q40" s="123"/>
      <c r="R40" s="52"/>
      <c r="S40" s="53">
        <f t="shared" si="23"/>
        <v>0</v>
      </c>
    </row>
    <row r="41" spans="1:19" ht="36" customHeight="1" x14ac:dyDescent="0.45">
      <c r="A41" s="161" t="s">
        <v>34</v>
      </c>
      <c r="B41" s="149" t="s">
        <v>90</v>
      </c>
      <c r="C41" s="133"/>
      <c r="D41" s="262"/>
      <c r="E41" s="110"/>
      <c r="F41" s="106"/>
      <c r="G41" s="107"/>
      <c r="H41" s="247"/>
      <c r="I41" s="240"/>
      <c r="J41" s="107"/>
      <c r="K41" s="282"/>
      <c r="L41" s="281"/>
      <c r="M41" s="107"/>
      <c r="N41" s="118"/>
      <c r="O41" s="302"/>
      <c r="P41" s="107"/>
      <c r="Q41" s="121"/>
      <c r="R41" s="39"/>
      <c r="S41" s="107"/>
    </row>
    <row r="42" spans="1:19" ht="36" customHeight="1" thickBot="1" x14ac:dyDescent="0.5">
      <c r="A42" s="163" t="s">
        <v>35</v>
      </c>
      <c r="B42" s="156" t="s">
        <v>91</v>
      </c>
      <c r="C42" s="136"/>
      <c r="D42" s="264">
        <v>53780</v>
      </c>
      <c r="E42" s="111"/>
      <c r="F42" s="108"/>
      <c r="G42" s="41"/>
      <c r="H42" s="249"/>
      <c r="I42" s="242"/>
      <c r="J42" s="41"/>
      <c r="K42" s="283">
        <v>620000</v>
      </c>
      <c r="L42" s="280"/>
      <c r="M42" s="41">
        <v>620000</v>
      </c>
      <c r="N42" s="303">
        <v>620000</v>
      </c>
      <c r="O42" s="301"/>
      <c r="P42" s="41">
        <v>620000</v>
      </c>
      <c r="Q42" s="122"/>
      <c r="R42" s="40"/>
      <c r="S42" s="41"/>
    </row>
    <row r="43" spans="1:19" ht="36" customHeight="1" x14ac:dyDescent="0.45">
      <c r="A43" s="160" t="s">
        <v>36</v>
      </c>
      <c r="B43" s="152" t="s">
        <v>88</v>
      </c>
      <c r="C43" s="129" t="s">
        <v>89</v>
      </c>
      <c r="D43" s="261"/>
      <c r="E43" s="109">
        <f>E44+E45</f>
        <v>0</v>
      </c>
      <c r="F43" s="51">
        <f t="shared" ref="F43:G43" si="24">F44+F45</f>
        <v>0</v>
      </c>
      <c r="G43" s="53">
        <f t="shared" si="24"/>
        <v>0</v>
      </c>
      <c r="H43" s="246">
        <v>5000000</v>
      </c>
      <c r="I43" s="109">
        <f t="shared" ref="I43:S43" si="25">I44+I45</f>
        <v>0</v>
      </c>
      <c r="J43" s="53">
        <v>5000000</v>
      </c>
      <c r="K43" s="246">
        <v>23828000</v>
      </c>
      <c r="L43" s="109">
        <f t="shared" si="25"/>
        <v>18828000</v>
      </c>
      <c r="M43" s="53">
        <v>5000000</v>
      </c>
      <c r="N43" s="117">
        <v>23828000</v>
      </c>
      <c r="O43" s="109">
        <f t="shared" si="25"/>
        <v>18828000</v>
      </c>
      <c r="P43" s="53">
        <v>5000000</v>
      </c>
      <c r="Q43" s="123"/>
      <c r="R43" s="52"/>
      <c r="S43" s="53">
        <f t="shared" si="25"/>
        <v>0</v>
      </c>
    </row>
    <row r="44" spans="1:19" ht="36" customHeight="1" x14ac:dyDescent="0.45">
      <c r="A44" s="161" t="s">
        <v>98</v>
      </c>
      <c r="B44" s="149" t="s">
        <v>92</v>
      </c>
      <c r="C44" s="133"/>
      <c r="D44" s="262"/>
      <c r="E44" s="110"/>
      <c r="F44" s="106"/>
      <c r="G44" s="107"/>
      <c r="H44" s="247"/>
      <c r="I44" s="240"/>
      <c r="J44" s="107"/>
      <c r="K44" s="282"/>
      <c r="L44" s="281"/>
      <c r="M44" s="107"/>
      <c r="N44" s="118"/>
      <c r="O44" s="302"/>
      <c r="P44" s="107"/>
      <c r="Q44" s="121"/>
      <c r="R44" s="39"/>
      <c r="S44" s="107"/>
    </row>
    <row r="45" spans="1:19" ht="36" customHeight="1" thickBot="1" x14ac:dyDescent="0.5">
      <c r="A45" s="163" t="s">
        <v>99</v>
      </c>
      <c r="B45" s="156" t="s">
        <v>93</v>
      </c>
      <c r="C45" s="136"/>
      <c r="D45" s="264"/>
      <c r="E45" s="111"/>
      <c r="F45" s="108"/>
      <c r="G45" s="41"/>
      <c r="H45" s="249">
        <v>5000000</v>
      </c>
      <c r="I45" s="242"/>
      <c r="J45" s="41">
        <v>5000000</v>
      </c>
      <c r="K45" s="283">
        <v>23828000</v>
      </c>
      <c r="L45" s="280">
        <f>K45-M45</f>
        <v>18828000</v>
      </c>
      <c r="M45" s="41">
        <v>5000000</v>
      </c>
      <c r="N45" s="303">
        <v>23828000</v>
      </c>
      <c r="O45" s="301">
        <v>18828000</v>
      </c>
      <c r="P45" s="41">
        <v>5000000</v>
      </c>
      <c r="Q45" s="122"/>
      <c r="R45" s="40"/>
      <c r="S45" s="41"/>
    </row>
    <row r="46" spans="1:19" s="61" customFormat="1" ht="36" customHeight="1" thickBot="1" x14ac:dyDescent="0.5">
      <c r="A46" s="166" t="s">
        <v>100</v>
      </c>
      <c r="B46" s="157" t="s">
        <v>23</v>
      </c>
      <c r="C46" s="137"/>
      <c r="D46" s="267">
        <v>1160396857</v>
      </c>
      <c r="E46" s="114">
        <f>E9+E22+E25+E32+E38+E40+E43</f>
        <v>1553631062</v>
      </c>
      <c r="F46" s="58">
        <f t="shared" ref="F46:J46" si="26">F9+F22+F25+F32+F38+F40+F43</f>
        <v>2098569518</v>
      </c>
      <c r="G46" s="60">
        <f t="shared" si="26"/>
        <v>1700000</v>
      </c>
      <c r="H46" s="252">
        <f t="shared" si="26"/>
        <v>1641168465</v>
      </c>
      <c r="I46" s="114">
        <f>I9+I22+I25+I32+I38+I40+I43</f>
        <v>1634468465</v>
      </c>
      <c r="J46" s="60">
        <f t="shared" si="26"/>
        <v>6700000</v>
      </c>
      <c r="K46" s="252">
        <f>K9+K22+K25+K32+K38+K40+K43</f>
        <v>1729441021</v>
      </c>
      <c r="L46" s="114">
        <f>K46-M46</f>
        <v>1722121021</v>
      </c>
      <c r="M46" s="60">
        <f>M9+M22+M25+M32+M38+M40+M43</f>
        <v>7320000</v>
      </c>
      <c r="N46" s="309">
        <f>N9+N22+N25+N32+N38+N40+N43</f>
        <v>1790733551</v>
      </c>
      <c r="O46" s="114">
        <f>O9+O22+O25+O32+O38+O40+O43</f>
        <v>1781653551</v>
      </c>
      <c r="P46" s="60">
        <f>P9+P22+P25+P32+P38+P40+P43</f>
        <v>7320000</v>
      </c>
      <c r="Q46" s="126"/>
      <c r="R46" s="59"/>
      <c r="S46" s="60">
        <f t="shared" ref="S46" si="27">S9+S22+S25+S32+S38+S40+S43</f>
        <v>0</v>
      </c>
    </row>
    <row r="47" spans="1:19" s="57" customFormat="1" ht="36" customHeight="1" x14ac:dyDescent="0.45">
      <c r="A47" s="167" t="s">
        <v>117</v>
      </c>
      <c r="B47" s="158" t="s">
        <v>119</v>
      </c>
      <c r="C47" s="138"/>
      <c r="D47" s="268">
        <v>948316217</v>
      </c>
      <c r="E47" s="115">
        <f>E9+E25+E32+E40</f>
        <v>1006992606</v>
      </c>
      <c r="F47" s="62">
        <f t="shared" ref="F47:J47" si="28">F9+F25+F32+F40</f>
        <v>1005292606</v>
      </c>
      <c r="G47" s="64">
        <f t="shared" si="28"/>
        <v>1700000</v>
      </c>
      <c r="H47" s="253">
        <f t="shared" si="28"/>
        <v>1087930009</v>
      </c>
      <c r="I47" s="115">
        <f t="shared" si="28"/>
        <v>1086230009</v>
      </c>
      <c r="J47" s="64">
        <f t="shared" si="28"/>
        <v>1700000</v>
      </c>
      <c r="K47" s="253">
        <f t="shared" ref="K47:M47" si="29">K9+K25+K32+K40</f>
        <v>1157214565</v>
      </c>
      <c r="L47" s="253">
        <f t="shared" si="29"/>
        <v>1154894565</v>
      </c>
      <c r="M47" s="64">
        <f t="shared" si="29"/>
        <v>2320000</v>
      </c>
      <c r="N47" s="307">
        <f t="shared" ref="N47:P47" si="30">N9+N25+N32+N40</f>
        <v>1218507095</v>
      </c>
      <c r="O47" s="304">
        <f t="shared" si="30"/>
        <v>1216187095</v>
      </c>
      <c r="P47" s="64">
        <f t="shared" si="30"/>
        <v>2320000</v>
      </c>
      <c r="Q47" s="127"/>
      <c r="R47" s="63"/>
      <c r="S47" s="64">
        <f t="shared" ref="S47" si="31">S9+S25+S32+S40</f>
        <v>0</v>
      </c>
    </row>
    <row r="48" spans="1:19" s="57" customFormat="1" ht="36" customHeight="1" thickBot="1" x14ac:dyDescent="0.5">
      <c r="A48" s="168" t="s">
        <v>118</v>
      </c>
      <c r="B48" s="159" t="s">
        <v>120</v>
      </c>
      <c r="C48" s="139"/>
      <c r="D48" s="269">
        <v>212080640</v>
      </c>
      <c r="E48" s="116">
        <f>E22+E38+E43</f>
        <v>546638456</v>
      </c>
      <c r="F48" s="65">
        <f t="shared" ref="F48:J48" si="32">F22+F38+F43</f>
        <v>1093276912</v>
      </c>
      <c r="G48" s="67">
        <f t="shared" si="32"/>
        <v>0</v>
      </c>
      <c r="H48" s="254">
        <f t="shared" si="32"/>
        <v>553238456</v>
      </c>
      <c r="I48" s="116">
        <f t="shared" si="32"/>
        <v>548238456</v>
      </c>
      <c r="J48" s="67">
        <f t="shared" si="32"/>
        <v>5000000</v>
      </c>
      <c r="K48" s="254">
        <f t="shared" ref="K48:M48" si="33">K22+K38+K43</f>
        <v>572226456</v>
      </c>
      <c r="L48" s="254">
        <f t="shared" si="33"/>
        <v>567226456</v>
      </c>
      <c r="M48" s="67">
        <f t="shared" si="33"/>
        <v>5000000</v>
      </c>
      <c r="N48" s="308">
        <f t="shared" ref="N48:P48" si="34">N22+N38+N43</f>
        <v>572226456</v>
      </c>
      <c r="O48" s="305">
        <f t="shared" si="34"/>
        <v>565466456</v>
      </c>
      <c r="P48" s="67">
        <f t="shared" si="34"/>
        <v>5000000</v>
      </c>
      <c r="Q48" s="128"/>
      <c r="R48" s="66"/>
      <c r="S48" s="67">
        <f t="shared" ref="S48" si="35">S22+S38+S43</f>
        <v>0</v>
      </c>
    </row>
  </sheetData>
  <mergeCells count="31">
    <mergeCell ref="S27:S28"/>
    <mergeCell ref="A27:A28"/>
    <mergeCell ref="N27:N28"/>
    <mergeCell ref="A1:S1"/>
    <mergeCell ref="A2:S2"/>
    <mergeCell ref="A4:S4"/>
    <mergeCell ref="E6:S6"/>
    <mergeCell ref="E7:G7"/>
    <mergeCell ref="B6:B8"/>
    <mergeCell ref="A6:A8"/>
    <mergeCell ref="C6:C8"/>
    <mergeCell ref="H7:J7"/>
    <mergeCell ref="K7:M7"/>
    <mergeCell ref="N7:P7"/>
    <mergeCell ref="Q7:S7"/>
    <mergeCell ref="D6:D8"/>
    <mergeCell ref="B27:B28"/>
    <mergeCell ref="C27:C28"/>
    <mergeCell ref="E27:E28"/>
    <mergeCell ref="I27:I28"/>
    <mergeCell ref="G27:G28"/>
    <mergeCell ref="F27:F28"/>
    <mergeCell ref="D27:D28"/>
    <mergeCell ref="J27:J28"/>
    <mergeCell ref="M27:M28"/>
    <mergeCell ref="P27:P28"/>
    <mergeCell ref="R27:R28"/>
    <mergeCell ref="H27:H28"/>
    <mergeCell ref="K27:K28"/>
    <mergeCell ref="L27:L28"/>
    <mergeCell ref="O27:O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view="pageBreakPreview" topLeftCell="C10" zoomScale="60" zoomScaleNormal="100" workbookViewId="0">
      <selection activeCell="P45" sqref="P45"/>
    </sheetView>
  </sheetViews>
  <sheetFormatPr defaultRowHeight="42.75" customHeight="1" x14ac:dyDescent="0.3"/>
  <cols>
    <col min="1" max="1" width="5.42578125" style="14" customWidth="1"/>
    <col min="2" max="2" width="87.5703125" style="14" bestFit="1" customWidth="1"/>
    <col min="3" max="3" width="8" style="14" customWidth="1"/>
    <col min="4" max="4" width="32.7109375" style="90" bestFit="1" customWidth="1"/>
    <col min="5" max="6" width="30.42578125" style="14" bestFit="1" customWidth="1"/>
    <col min="7" max="7" width="28.7109375" style="14" customWidth="1"/>
    <col min="8" max="9" width="30.42578125" style="14" bestFit="1" customWidth="1"/>
    <col min="10" max="10" width="30.7109375" style="14" bestFit="1" customWidth="1"/>
    <col min="11" max="12" width="30.42578125" style="14" bestFit="1" customWidth="1"/>
    <col min="13" max="13" width="22.5703125" style="14" bestFit="1" customWidth="1"/>
    <col min="14" max="14" width="26.42578125" style="14" bestFit="1" customWidth="1"/>
    <col min="15" max="15" width="30.42578125" style="14" bestFit="1" customWidth="1"/>
    <col min="16" max="16" width="22.5703125" style="14" bestFit="1" customWidth="1"/>
    <col min="17" max="17" width="18.42578125" style="14" customWidth="1"/>
    <col min="18" max="18" width="21" style="14" bestFit="1" customWidth="1"/>
    <col min="19" max="19" width="20.5703125" style="14" customWidth="1"/>
    <col min="20" max="16384" width="9.140625" style="14"/>
  </cols>
  <sheetData>
    <row r="1" spans="1:19" s="174" customFormat="1" ht="42.75" customHeight="1" x14ac:dyDescent="0.4">
      <c r="A1" s="356" t="s">
        <v>199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</row>
    <row r="2" spans="1:19" s="174" customFormat="1" ht="42.75" customHeight="1" x14ac:dyDescent="0.4">
      <c r="A2" s="357" t="s">
        <v>201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s="174" customFormat="1" ht="42.75" customHeight="1" x14ac:dyDescent="0.4">
      <c r="D3" s="271"/>
    </row>
    <row r="4" spans="1:19" s="174" customFormat="1" ht="42.75" customHeight="1" x14ac:dyDescent="0.4">
      <c r="A4" s="356" t="s">
        <v>190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</row>
    <row r="5" spans="1:19" s="174" customFormat="1" ht="42.75" customHeight="1" x14ac:dyDescent="0.4">
      <c r="D5" s="271"/>
    </row>
    <row r="6" spans="1:19" s="174" customFormat="1" ht="42.75" customHeight="1" thickBot="1" x14ac:dyDescent="0.45">
      <c r="D6" s="271"/>
    </row>
    <row r="7" spans="1:19" s="174" customFormat="1" ht="42.75" customHeight="1" thickBot="1" x14ac:dyDescent="0.45">
      <c r="A7" s="358" t="s">
        <v>38</v>
      </c>
      <c r="B7" s="361" t="s">
        <v>39</v>
      </c>
      <c r="C7" s="364" t="s">
        <v>72</v>
      </c>
      <c r="D7" s="370" t="s">
        <v>193</v>
      </c>
      <c r="E7" s="354" t="s">
        <v>197</v>
      </c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5"/>
    </row>
    <row r="8" spans="1:19" s="174" customFormat="1" ht="42.75" customHeight="1" thickBot="1" x14ac:dyDescent="0.45">
      <c r="A8" s="359"/>
      <c r="B8" s="362"/>
      <c r="C8" s="365"/>
      <c r="D8" s="371"/>
      <c r="E8" s="352" t="s">
        <v>159</v>
      </c>
      <c r="F8" s="352"/>
      <c r="G8" s="353"/>
      <c r="H8" s="351" t="s">
        <v>62</v>
      </c>
      <c r="I8" s="352"/>
      <c r="J8" s="353"/>
      <c r="K8" s="367" t="s">
        <v>63</v>
      </c>
      <c r="L8" s="368"/>
      <c r="M8" s="369"/>
      <c r="N8" s="351" t="s">
        <v>73</v>
      </c>
      <c r="O8" s="352"/>
      <c r="P8" s="353"/>
      <c r="Q8" s="351" t="s">
        <v>206</v>
      </c>
      <c r="R8" s="352"/>
      <c r="S8" s="353"/>
    </row>
    <row r="9" spans="1:19" s="174" customFormat="1" ht="70.5" customHeight="1" thickBot="1" x14ac:dyDescent="0.45">
      <c r="A9" s="360"/>
      <c r="B9" s="363"/>
      <c r="C9" s="366"/>
      <c r="D9" s="372"/>
      <c r="E9" s="175" t="s">
        <v>158</v>
      </c>
      <c r="F9" s="176" t="s">
        <v>153</v>
      </c>
      <c r="G9" s="177" t="s">
        <v>163</v>
      </c>
      <c r="H9" s="178" t="s">
        <v>158</v>
      </c>
      <c r="I9" s="176" t="s">
        <v>153</v>
      </c>
      <c r="J9" s="290" t="s">
        <v>163</v>
      </c>
      <c r="K9" s="291" t="s">
        <v>158</v>
      </c>
      <c r="L9" s="292" t="s">
        <v>153</v>
      </c>
      <c r="M9" s="293" t="s">
        <v>163</v>
      </c>
      <c r="N9" s="175" t="s">
        <v>158</v>
      </c>
      <c r="O9" s="225" t="s">
        <v>153</v>
      </c>
      <c r="P9" s="177" t="s">
        <v>163</v>
      </c>
      <c r="Q9" s="178" t="s">
        <v>158</v>
      </c>
      <c r="R9" s="225" t="s">
        <v>153</v>
      </c>
      <c r="S9" s="177" t="s">
        <v>163</v>
      </c>
    </row>
    <row r="10" spans="1:19" s="174" customFormat="1" ht="42.75" customHeight="1" x14ac:dyDescent="0.4">
      <c r="A10" s="179" t="s">
        <v>1</v>
      </c>
      <c r="B10" s="180" t="s">
        <v>41</v>
      </c>
      <c r="C10" s="181" t="s">
        <v>64</v>
      </c>
      <c r="D10" s="272">
        <v>75373933</v>
      </c>
      <c r="E10" s="182">
        <f>E11+E12</f>
        <v>103072240</v>
      </c>
      <c r="F10" s="183">
        <f t="shared" ref="F10:G10" si="0">F11+F12</f>
        <v>103072240</v>
      </c>
      <c r="G10" s="184">
        <f t="shared" si="0"/>
        <v>0</v>
      </c>
      <c r="H10" s="256">
        <f t="shared" ref="H10:R10" si="1">H11+H12</f>
        <v>140609083</v>
      </c>
      <c r="I10" s="255">
        <f t="shared" si="1"/>
        <v>140609083</v>
      </c>
      <c r="J10" s="182">
        <f t="shared" si="1"/>
        <v>0</v>
      </c>
      <c r="K10" s="256">
        <f t="shared" si="1"/>
        <v>142782345</v>
      </c>
      <c r="L10" s="255">
        <f t="shared" si="1"/>
        <v>142782345</v>
      </c>
      <c r="M10" s="294"/>
      <c r="N10" s="256">
        <f t="shared" si="1"/>
        <v>130140308</v>
      </c>
      <c r="O10" s="311">
        <f t="shared" si="1"/>
        <v>130140308</v>
      </c>
      <c r="P10" s="182">
        <f t="shared" si="1"/>
        <v>0</v>
      </c>
      <c r="Q10" s="185"/>
      <c r="R10" s="183">
        <f t="shared" si="1"/>
        <v>0</v>
      </c>
      <c r="S10" s="184"/>
    </row>
    <row r="11" spans="1:19" s="174" customFormat="1" ht="42.75" customHeight="1" x14ac:dyDescent="0.4">
      <c r="A11" s="186" t="s">
        <v>2</v>
      </c>
      <c r="B11" s="187" t="s">
        <v>108</v>
      </c>
      <c r="C11" s="188"/>
      <c r="D11" s="273">
        <v>52972265</v>
      </c>
      <c r="E11" s="189">
        <v>47978800</v>
      </c>
      <c r="F11" s="189">
        <v>47978800</v>
      </c>
      <c r="G11" s="191"/>
      <c r="H11" s="192">
        <v>83688904</v>
      </c>
      <c r="I11" s="189">
        <v>83688904</v>
      </c>
      <c r="J11" s="191"/>
      <c r="K11" s="192">
        <v>83318907</v>
      </c>
      <c r="L11" s="189">
        <v>83318907</v>
      </c>
      <c r="M11" s="295"/>
      <c r="N11" s="192">
        <v>70676870</v>
      </c>
      <c r="O11" s="190">
        <v>70676870</v>
      </c>
      <c r="P11" s="295"/>
      <c r="Q11" s="192"/>
      <c r="R11" s="190"/>
      <c r="S11" s="191"/>
    </row>
    <row r="12" spans="1:19" s="174" customFormat="1" ht="42.75" customHeight="1" x14ac:dyDescent="0.4">
      <c r="A12" s="186" t="s">
        <v>3</v>
      </c>
      <c r="B12" s="187" t="s">
        <v>109</v>
      </c>
      <c r="C12" s="188"/>
      <c r="D12" s="273">
        <v>22401668</v>
      </c>
      <c r="E12" s="189">
        <v>55093440</v>
      </c>
      <c r="F12" s="189">
        <v>55093440</v>
      </c>
      <c r="G12" s="191"/>
      <c r="H12" s="192">
        <v>56920179</v>
      </c>
      <c r="I12" s="189">
        <v>56920179</v>
      </c>
      <c r="J12" s="191"/>
      <c r="K12" s="192">
        <v>59463438</v>
      </c>
      <c r="L12" s="189">
        <v>59463438</v>
      </c>
      <c r="M12" s="295"/>
      <c r="N12" s="192">
        <v>59463438</v>
      </c>
      <c r="O12" s="190">
        <v>59463438</v>
      </c>
      <c r="P12" s="295"/>
      <c r="Q12" s="192"/>
      <c r="R12" s="190"/>
      <c r="S12" s="191"/>
    </row>
    <row r="13" spans="1:19" s="174" customFormat="1" ht="42.75" customHeight="1" x14ac:dyDescent="0.4">
      <c r="A13" s="193" t="s">
        <v>4</v>
      </c>
      <c r="B13" s="194" t="s">
        <v>42</v>
      </c>
      <c r="C13" s="195" t="s">
        <v>65</v>
      </c>
      <c r="D13" s="274">
        <v>8124638</v>
      </c>
      <c r="E13" s="196">
        <v>14491199</v>
      </c>
      <c r="F13" s="197">
        <v>14491199</v>
      </c>
      <c r="G13" s="198"/>
      <c r="H13" s="199">
        <v>19346698</v>
      </c>
      <c r="I13" s="196">
        <v>19346698</v>
      </c>
      <c r="J13" s="198"/>
      <c r="K13" s="199">
        <v>19248174</v>
      </c>
      <c r="L13" s="196">
        <v>19248174</v>
      </c>
      <c r="M13" s="296"/>
      <c r="N13" s="199">
        <v>18416534</v>
      </c>
      <c r="O13" s="197">
        <v>18416534</v>
      </c>
      <c r="P13" s="296"/>
      <c r="Q13" s="199"/>
      <c r="R13" s="197"/>
      <c r="S13" s="198"/>
    </row>
    <row r="14" spans="1:19" s="174" customFormat="1" ht="42.75" customHeight="1" x14ac:dyDescent="0.4">
      <c r="A14" s="193" t="s">
        <v>5</v>
      </c>
      <c r="B14" s="194" t="s">
        <v>43</v>
      </c>
      <c r="C14" s="195" t="s">
        <v>66</v>
      </c>
      <c r="D14" s="274">
        <v>159513673</v>
      </c>
      <c r="E14" s="196">
        <f>E15+E16+E17+E18+E19</f>
        <v>135876550</v>
      </c>
      <c r="F14" s="197">
        <f t="shared" ref="F14:G14" si="2">F15+F16+F17+F18+F19</f>
        <v>123266550</v>
      </c>
      <c r="G14" s="198">
        <f t="shared" si="2"/>
        <v>12610000</v>
      </c>
      <c r="H14" s="199">
        <f t="shared" ref="H14:R14" si="3">H15+H16+H17+H18+H19</f>
        <v>150919410</v>
      </c>
      <c r="I14" s="196">
        <f t="shared" si="3"/>
        <v>138309410</v>
      </c>
      <c r="J14" s="196">
        <f t="shared" si="3"/>
        <v>12610000</v>
      </c>
      <c r="K14" s="199">
        <f t="shared" si="3"/>
        <v>165060548</v>
      </c>
      <c r="L14" s="196">
        <f t="shared" si="3"/>
        <v>152450548</v>
      </c>
      <c r="M14" s="196">
        <f t="shared" si="3"/>
        <v>12610000</v>
      </c>
      <c r="N14" s="199">
        <f t="shared" si="3"/>
        <v>207649146</v>
      </c>
      <c r="O14" s="197">
        <f t="shared" si="3"/>
        <v>195039146</v>
      </c>
      <c r="P14" s="196">
        <f t="shared" si="3"/>
        <v>12610000</v>
      </c>
      <c r="Q14" s="199"/>
      <c r="R14" s="197">
        <f t="shared" si="3"/>
        <v>0</v>
      </c>
      <c r="S14" s="198"/>
    </row>
    <row r="15" spans="1:19" s="174" customFormat="1" ht="42.75" customHeight="1" x14ac:dyDescent="0.4">
      <c r="A15" s="186" t="s">
        <v>6</v>
      </c>
      <c r="B15" s="187" t="s">
        <v>110</v>
      </c>
      <c r="C15" s="188"/>
      <c r="D15" s="273">
        <v>15534526</v>
      </c>
      <c r="E15" s="189">
        <v>10830000</v>
      </c>
      <c r="F15" s="189">
        <f>E15-G15</f>
        <v>10830000</v>
      </c>
      <c r="G15" s="191"/>
      <c r="H15" s="192">
        <v>10647283</v>
      </c>
      <c r="I15" s="189">
        <v>10647283</v>
      </c>
      <c r="J15" s="191"/>
      <c r="K15" s="192">
        <v>10816127</v>
      </c>
      <c r="L15" s="189">
        <v>10816127</v>
      </c>
      <c r="M15" s="295"/>
      <c r="N15" s="192">
        <v>16355512</v>
      </c>
      <c r="O15" s="190">
        <v>16355512</v>
      </c>
      <c r="P15" s="295"/>
      <c r="Q15" s="192"/>
      <c r="R15" s="190"/>
      <c r="S15" s="191"/>
    </row>
    <row r="16" spans="1:19" s="174" customFormat="1" ht="42.75" customHeight="1" x14ac:dyDescent="0.4">
      <c r="A16" s="186" t="s">
        <v>7</v>
      </c>
      <c r="B16" s="187" t="s">
        <v>111</v>
      </c>
      <c r="C16" s="188"/>
      <c r="D16" s="273">
        <v>5828368</v>
      </c>
      <c r="E16" s="189">
        <v>6640000</v>
      </c>
      <c r="F16" s="189">
        <f t="shared" ref="F16:F39" si="4">E16-G16</f>
        <v>6640000</v>
      </c>
      <c r="G16" s="191"/>
      <c r="H16" s="192">
        <v>6640000</v>
      </c>
      <c r="I16" s="189">
        <v>6640000</v>
      </c>
      <c r="J16" s="191"/>
      <c r="K16" s="192">
        <v>6640000</v>
      </c>
      <c r="L16" s="189">
        <v>6640000</v>
      </c>
      <c r="M16" s="295"/>
      <c r="N16" s="192">
        <v>6640000</v>
      </c>
      <c r="O16" s="190">
        <v>6640000</v>
      </c>
      <c r="P16" s="295"/>
      <c r="Q16" s="192"/>
      <c r="R16" s="190"/>
      <c r="S16" s="191"/>
    </row>
    <row r="17" spans="1:19" s="174" customFormat="1" ht="42.75" customHeight="1" x14ac:dyDescent="0.4">
      <c r="A17" s="186" t="s">
        <v>8</v>
      </c>
      <c r="B17" s="187" t="s">
        <v>112</v>
      </c>
      <c r="C17" s="188"/>
      <c r="D17" s="273">
        <v>88061855</v>
      </c>
      <c r="E17" s="189">
        <v>68084000</v>
      </c>
      <c r="F17" s="189">
        <f t="shared" si="4"/>
        <v>63104000</v>
      </c>
      <c r="G17" s="191">
        <v>4980000</v>
      </c>
      <c r="H17" s="192">
        <v>63742893</v>
      </c>
      <c r="I17" s="189">
        <f t="shared" ref="I17:I19" si="5">H17-J17</f>
        <v>58762893</v>
      </c>
      <c r="J17" s="191">
        <v>4980000</v>
      </c>
      <c r="K17" s="192">
        <v>89179738</v>
      </c>
      <c r="L17" s="189">
        <f>K17-M17</f>
        <v>84199738</v>
      </c>
      <c r="M17" s="295">
        <v>4980000</v>
      </c>
      <c r="N17" s="192">
        <v>117013513</v>
      </c>
      <c r="O17" s="190">
        <f>N17-P17</f>
        <v>112033513</v>
      </c>
      <c r="P17" s="295">
        <v>4980000</v>
      </c>
      <c r="Q17" s="192"/>
      <c r="R17" s="190"/>
      <c r="S17" s="191"/>
    </row>
    <row r="18" spans="1:19" s="174" customFormat="1" ht="42.75" customHeight="1" x14ac:dyDescent="0.4">
      <c r="A18" s="186" t="s">
        <v>9</v>
      </c>
      <c r="B18" s="187" t="s">
        <v>113</v>
      </c>
      <c r="C18" s="188"/>
      <c r="D18" s="273">
        <v>82752</v>
      </c>
      <c r="E18" s="189"/>
      <c r="F18" s="189">
        <f t="shared" si="4"/>
        <v>0</v>
      </c>
      <c r="G18" s="191"/>
      <c r="H18" s="192">
        <v>15746</v>
      </c>
      <c r="I18" s="189">
        <f t="shared" si="5"/>
        <v>15746</v>
      </c>
      <c r="J18" s="191"/>
      <c r="K18" s="192">
        <v>15746</v>
      </c>
      <c r="L18" s="189">
        <v>15746</v>
      </c>
      <c r="M18" s="295"/>
      <c r="N18" s="192">
        <v>15746</v>
      </c>
      <c r="O18" s="190">
        <v>15746</v>
      </c>
      <c r="P18" s="295"/>
      <c r="Q18" s="192"/>
      <c r="R18" s="190"/>
      <c r="S18" s="191"/>
    </row>
    <row r="19" spans="1:19" s="174" customFormat="1" ht="42.75" customHeight="1" x14ac:dyDescent="0.4">
      <c r="A19" s="186" t="s">
        <v>10</v>
      </c>
      <c r="B19" s="187" t="s">
        <v>114</v>
      </c>
      <c r="C19" s="188"/>
      <c r="D19" s="273">
        <v>50006172</v>
      </c>
      <c r="E19" s="189">
        <v>50322550</v>
      </c>
      <c r="F19" s="189">
        <f t="shared" si="4"/>
        <v>42692550</v>
      </c>
      <c r="G19" s="191">
        <v>7630000</v>
      </c>
      <c r="H19" s="192">
        <v>69873488</v>
      </c>
      <c r="I19" s="189">
        <f t="shared" si="5"/>
        <v>62243488</v>
      </c>
      <c r="J19" s="191">
        <v>7630000</v>
      </c>
      <c r="K19" s="192">
        <v>58408937</v>
      </c>
      <c r="L19" s="189">
        <f>K19-M19</f>
        <v>50778937</v>
      </c>
      <c r="M19" s="295">
        <v>7630000</v>
      </c>
      <c r="N19" s="192">
        <v>67624375</v>
      </c>
      <c r="O19" s="190">
        <f>N19-P19</f>
        <v>59994375</v>
      </c>
      <c r="P19" s="295">
        <v>7630000</v>
      </c>
      <c r="Q19" s="192"/>
      <c r="R19" s="190"/>
      <c r="S19" s="191"/>
    </row>
    <row r="20" spans="1:19" s="174" customFormat="1" ht="42.75" customHeight="1" x14ac:dyDescent="0.4">
      <c r="A20" s="193" t="s">
        <v>11</v>
      </c>
      <c r="B20" s="194" t="s">
        <v>44</v>
      </c>
      <c r="C20" s="195" t="s">
        <v>67</v>
      </c>
      <c r="D20" s="274">
        <v>5771589</v>
      </c>
      <c r="E20" s="196">
        <f>E21+E22</f>
        <v>5070000</v>
      </c>
      <c r="F20" s="241">
        <f t="shared" si="4"/>
        <v>5070000</v>
      </c>
      <c r="G20" s="198">
        <f t="shared" ref="G20" si="6">G21+G22</f>
        <v>0</v>
      </c>
      <c r="H20" s="199">
        <f t="shared" ref="H20:R20" si="7">H21+H22</f>
        <v>5070000</v>
      </c>
      <c r="I20" s="196">
        <f t="shared" si="7"/>
        <v>5070000</v>
      </c>
      <c r="J20" s="196">
        <f t="shared" si="7"/>
        <v>0</v>
      </c>
      <c r="K20" s="199">
        <f t="shared" si="7"/>
        <v>5183818</v>
      </c>
      <c r="L20" s="196">
        <f t="shared" si="7"/>
        <v>5183818</v>
      </c>
      <c r="M20" s="296"/>
      <c r="N20" s="199">
        <f t="shared" si="7"/>
        <v>6189438</v>
      </c>
      <c r="O20" s="197">
        <f t="shared" si="7"/>
        <v>6189438</v>
      </c>
      <c r="P20" s="296"/>
      <c r="Q20" s="199"/>
      <c r="R20" s="197">
        <f t="shared" si="7"/>
        <v>0</v>
      </c>
      <c r="S20" s="198"/>
    </row>
    <row r="21" spans="1:19" s="174" customFormat="1" ht="42.75" customHeight="1" x14ac:dyDescent="0.4">
      <c r="A21" s="186" t="s">
        <v>12</v>
      </c>
      <c r="B21" s="187" t="s">
        <v>115</v>
      </c>
      <c r="C21" s="188"/>
      <c r="D21" s="273">
        <v>5587929</v>
      </c>
      <c r="E21" s="189">
        <v>4870000</v>
      </c>
      <c r="F21" s="189">
        <f t="shared" si="4"/>
        <v>4870000</v>
      </c>
      <c r="G21" s="191"/>
      <c r="H21" s="192">
        <v>4870000</v>
      </c>
      <c r="I21" s="189">
        <v>4870000</v>
      </c>
      <c r="J21" s="191"/>
      <c r="K21" s="192">
        <v>4870000</v>
      </c>
      <c r="L21" s="189">
        <v>4870000</v>
      </c>
      <c r="M21" s="295"/>
      <c r="N21" s="192">
        <v>5533573</v>
      </c>
      <c r="O21" s="190">
        <v>5533573</v>
      </c>
      <c r="P21" s="295"/>
      <c r="Q21" s="192"/>
      <c r="R21" s="190"/>
      <c r="S21" s="191"/>
    </row>
    <row r="22" spans="1:19" s="174" customFormat="1" ht="42.75" customHeight="1" x14ac:dyDescent="0.4">
      <c r="A22" s="186" t="s">
        <v>13</v>
      </c>
      <c r="B22" s="187" t="s">
        <v>116</v>
      </c>
      <c r="C22" s="188"/>
      <c r="D22" s="273">
        <v>183660</v>
      </c>
      <c r="E22" s="189">
        <v>200000</v>
      </c>
      <c r="F22" s="189">
        <f t="shared" si="4"/>
        <v>200000</v>
      </c>
      <c r="G22" s="191"/>
      <c r="H22" s="192">
        <v>200000</v>
      </c>
      <c r="I22" s="189">
        <v>200000</v>
      </c>
      <c r="J22" s="191"/>
      <c r="K22" s="192">
        <v>313818</v>
      </c>
      <c r="L22" s="189">
        <v>313818</v>
      </c>
      <c r="M22" s="295"/>
      <c r="N22" s="192">
        <v>655865</v>
      </c>
      <c r="O22" s="190">
        <v>655865</v>
      </c>
      <c r="P22" s="295"/>
      <c r="Q22" s="192"/>
      <c r="R22" s="190"/>
      <c r="S22" s="191"/>
    </row>
    <row r="23" spans="1:19" s="174" customFormat="1" ht="42.75" customHeight="1" x14ac:dyDescent="0.4">
      <c r="A23" s="193" t="s">
        <v>14</v>
      </c>
      <c r="B23" s="194" t="s">
        <v>45</v>
      </c>
      <c r="C23" s="195" t="s">
        <v>68</v>
      </c>
      <c r="D23" s="274">
        <v>353727444</v>
      </c>
      <c r="E23" s="196">
        <f>E27+E24+E25</f>
        <v>11720966</v>
      </c>
      <c r="F23" s="241">
        <f t="shared" si="4"/>
        <v>6440966</v>
      </c>
      <c r="G23" s="198">
        <f t="shared" ref="G23" si="8">G27+G24+G25</f>
        <v>5280000</v>
      </c>
      <c r="H23" s="199">
        <f>H27+H25+H24+H26</f>
        <v>19513804</v>
      </c>
      <c r="I23" s="196">
        <f>I24+I25+I27</f>
        <v>9449754</v>
      </c>
      <c r="J23" s="198">
        <f>J24+J25+J27</f>
        <v>5860566</v>
      </c>
      <c r="K23" s="199">
        <f>K27+K26+K25+K24</f>
        <v>50381462</v>
      </c>
      <c r="L23" s="196">
        <f>L27+L26+L25+L24</f>
        <v>44350496</v>
      </c>
      <c r="M23" s="196">
        <f>M27+M26+M25+M24</f>
        <v>6030966</v>
      </c>
      <c r="N23" s="199">
        <f>N24+N25+N26+N27</f>
        <v>68670127</v>
      </c>
      <c r="O23" s="197">
        <f t="shared" ref="O23:P23" si="9">O24+O25+O26+O27</f>
        <v>62640127</v>
      </c>
      <c r="P23" s="196">
        <f t="shared" si="9"/>
        <v>6030000</v>
      </c>
      <c r="Q23" s="199"/>
      <c r="R23" s="197">
        <f t="shared" ref="R23" si="10">R27</f>
        <v>0</v>
      </c>
      <c r="S23" s="198"/>
    </row>
    <row r="24" spans="1:19" s="174" customFormat="1" ht="42.75" customHeight="1" x14ac:dyDescent="0.4">
      <c r="A24" s="186" t="s">
        <v>15</v>
      </c>
      <c r="B24" s="200" t="s">
        <v>144</v>
      </c>
      <c r="C24" s="188"/>
      <c r="D24" s="273">
        <v>326421526</v>
      </c>
      <c r="E24" s="189">
        <v>159600</v>
      </c>
      <c r="F24" s="189">
        <f t="shared" si="4"/>
        <v>159600</v>
      </c>
      <c r="G24" s="191"/>
      <c r="H24" s="192">
        <v>680566</v>
      </c>
      <c r="I24" s="189"/>
      <c r="J24" s="191">
        <v>680566</v>
      </c>
      <c r="K24" s="192">
        <v>850966</v>
      </c>
      <c r="L24" s="189"/>
      <c r="M24" s="295">
        <v>850966</v>
      </c>
      <c r="N24" s="192">
        <v>850000</v>
      </c>
      <c r="O24" s="190"/>
      <c r="P24" s="295">
        <v>850000</v>
      </c>
      <c r="Q24" s="192"/>
      <c r="R24" s="190"/>
      <c r="S24" s="191"/>
    </row>
    <row r="25" spans="1:19" s="174" customFormat="1" ht="42.75" customHeight="1" x14ac:dyDescent="0.4">
      <c r="A25" s="186" t="s">
        <v>16</v>
      </c>
      <c r="B25" s="200" t="s">
        <v>145</v>
      </c>
      <c r="C25" s="188"/>
      <c r="D25" s="273">
        <v>2609709</v>
      </c>
      <c r="E25" s="189">
        <v>9280000</v>
      </c>
      <c r="F25" s="189">
        <f t="shared" si="4"/>
        <v>4000000</v>
      </c>
      <c r="G25" s="191">
        <v>5280000</v>
      </c>
      <c r="H25" s="192">
        <v>9180000</v>
      </c>
      <c r="I25" s="189">
        <v>4000000</v>
      </c>
      <c r="J25" s="191">
        <v>5180000</v>
      </c>
      <c r="K25" s="192">
        <v>9834784</v>
      </c>
      <c r="L25" s="189">
        <f>K25-M25</f>
        <v>4654784</v>
      </c>
      <c r="M25" s="295">
        <v>5180000</v>
      </c>
      <c r="N25" s="192">
        <v>12835750</v>
      </c>
      <c r="O25" s="190">
        <f>N25-P25</f>
        <v>7655750</v>
      </c>
      <c r="P25" s="295">
        <v>5180000</v>
      </c>
      <c r="Q25" s="192"/>
      <c r="R25" s="190"/>
      <c r="S25" s="191"/>
    </row>
    <row r="26" spans="1:19" s="174" customFormat="1" ht="42.75" customHeight="1" x14ac:dyDescent="0.4">
      <c r="A26" s="186"/>
      <c r="B26" s="243" t="s">
        <v>195</v>
      </c>
      <c r="C26" s="188"/>
      <c r="D26" s="273">
        <v>24696209</v>
      </c>
      <c r="E26" s="189"/>
      <c r="F26" s="189"/>
      <c r="G26" s="191"/>
      <c r="H26" s="192">
        <v>4203484</v>
      </c>
      <c r="I26" s="189">
        <v>4203484</v>
      </c>
      <c r="J26" s="191"/>
      <c r="K26" s="192">
        <v>4203484</v>
      </c>
      <c r="L26" s="189">
        <v>4203484</v>
      </c>
      <c r="M26" s="295"/>
      <c r="N26" s="192">
        <v>4203484</v>
      </c>
      <c r="O26" s="190">
        <v>4203484</v>
      </c>
      <c r="P26" s="295"/>
      <c r="Q26" s="192"/>
      <c r="R26" s="190"/>
      <c r="S26" s="191"/>
    </row>
    <row r="27" spans="1:19" s="174" customFormat="1" ht="42.75" customHeight="1" x14ac:dyDescent="0.4">
      <c r="A27" s="186" t="s">
        <v>17</v>
      </c>
      <c r="B27" s="187" t="s">
        <v>194</v>
      </c>
      <c r="C27" s="188"/>
      <c r="D27" s="273"/>
      <c r="E27" s="189">
        <v>2281366</v>
      </c>
      <c r="F27" s="189">
        <f t="shared" si="4"/>
        <v>2281366</v>
      </c>
      <c r="G27" s="191"/>
      <c r="H27" s="192">
        <v>5449754</v>
      </c>
      <c r="I27" s="189">
        <v>5449754</v>
      </c>
      <c r="J27" s="191"/>
      <c r="K27" s="192">
        <v>35492228</v>
      </c>
      <c r="L27" s="189">
        <v>35492228</v>
      </c>
      <c r="M27" s="295"/>
      <c r="N27" s="192">
        <v>50780893</v>
      </c>
      <c r="O27" s="190">
        <v>50780893</v>
      </c>
      <c r="P27" s="295"/>
      <c r="Q27" s="192"/>
      <c r="R27" s="190"/>
      <c r="S27" s="191"/>
    </row>
    <row r="28" spans="1:19" s="174" customFormat="1" ht="42.75" customHeight="1" x14ac:dyDescent="0.4">
      <c r="A28" s="193" t="s">
        <v>18</v>
      </c>
      <c r="B28" s="194" t="s">
        <v>160</v>
      </c>
      <c r="C28" s="195" t="s">
        <v>69</v>
      </c>
      <c r="D28" s="274">
        <v>14746024</v>
      </c>
      <c r="E28" s="196">
        <f>E29+E30+E31+E32+E33</f>
        <v>5646552</v>
      </c>
      <c r="F28" s="241">
        <f t="shared" si="4"/>
        <v>5646552</v>
      </c>
      <c r="G28" s="198">
        <f t="shared" ref="G28" si="11">G29+G30+G31+G32+G33</f>
        <v>0</v>
      </c>
      <c r="H28" s="199">
        <f>H29+H30+H31+H32+H33</f>
        <v>26871478</v>
      </c>
      <c r="I28" s="196">
        <f t="shared" ref="I28:R28" si="12">I29+I30+I31+I32+I33</f>
        <v>26871478</v>
      </c>
      <c r="J28" s="196">
        <f t="shared" si="12"/>
        <v>0</v>
      </c>
      <c r="K28" s="199">
        <f>K29+K30+K31+K32+K33</f>
        <v>52707801</v>
      </c>
      <c r="L28" s="196">
        <f>L29+L30+L31+L32+L33</f>
        <v>52707801</v>
      </c>
      <c r="M28" s="296"/>
      <c r="N28" s="199">
        <f t="shared" si="12"/>
        <v>61432757</v>
      </c>
      <c r="O28" s="197">
        <f t="shared" si="12"/>
        <v>61432757</v>
      </c>
      <c r="P28" s="296"/>
      <c r="Q28" s="199"/>
      <c r="R28" s="197">
        <f t="shared" si="12"/>
        <v>0</v>
      </c>
      <c r="S28" s="198"/>
    </row>
    <row r="29" spans="1:19" s="174" customFormat="1" ht="42.75" customHeight="1" x14ac:dyDescent="0.4">
      <c r="A29" s="186" t="s">
        <v>19</v>
      </c>
      <c r="B29" s="201" t="s">
        <v>165</v>
      </c>
      <c r="C29" s="188"/>
      <c r="D29" s="273">
        <v>750000</v>
      </c>
      <c r="E29" s="189">
        <v>0</v>
      </c>
      <c r="F29" s="189">
        <f t="shared" si="4"/>
        <v>0</v>
      </c>
      <c r="G29" s="191"/>
      <c r="H29" s="192"/>
      <c r="I29" s="189"/>
      <c r="J29" s="191"/>
      <c r="K29" s="192"/>
      <c r="L29" s="189"/>
      <c r="M29" s="295"/>
      <c r="N29" s="192"/>
      <c r="O29" s="190"/>
      <c r="P29" s="295"/>
      <c r="Q29" s="192"/>
      <c r="R29" s="190"/>
      <c r="S29" s="191"/>
    </row>
    <row r="30" spans="1:19" s="174" customFormat="1" ht="42.75" customHeight="1" x14ac:dyDescent="0.4">
      <c r="A30" s="186" t="s">
        <v>20</v>
      </c>
      <c r="B30" s="201" t="s">
        <v>166</v>
      </c>
      <c r="C30" s="188"/>
      <c r="D30" s="273">
        <v>6826380</v>
      </c>
      <c r="E30" s="189">
        <v>0</v>
      </c>
      <c r="F30" s="189">
        <f t="shared" si="4"/>
        <v>0</v>
      </c>
      <c r="G30" s="191"/>
      <c r="H30" s="192">
        <v>16037008</v>
      </c>
      <c r="I30" s="189">
        <v>16037008</v>
      </c>
      <c r="J30" s="191"/>
      <c r="K30" s="192">
        <v>30862008</v>
      </c>
      <c r="L30" s="189">
        <v>30862008</v>
      </c>
      <c r="M30" s="295"/>
      <c r="N30" s="192">
        <v>32975905</v>
      </c>
      <c r="O30" s="190">
        <v>32975905</v>
      </c>
      <c r="P30" s="295"/>
      <c r="Q30" s="192"/>
      <c r="R30" s="190"/>
      <c r="S30" s="191"/>
    </row>
    <row r="31" spans="1:19" s="174" customFormat="1" ht="42.75" customHeight="1" x14ac:dyDescent="0.4">
      <c r="A31" s="186" t="s">
        <v>21</v>
      </c>
      <c r="B31" s="201" t="s">
        <v>167</v>
      </c>
      <c r="C31" s="188"/>
      <c r="D31" s="273">
        <v>343704</v>
      </c>
      <c r="E31" s="189">
        <v>3446104</v>
      </c>
      <c r="F31" s="189">
        <f t="shared" si="4"/>
        <v>3446104</v>
      </c>
      <c r="G31" s="191"/>
      <c r="H31" s="192">
        <v>3446104</v>
      </c>
      <c r="I31" s="189">
        <v>3446104</v>
      </c>
      <c r="J31" s="191"/>
      <c r="K31" s="192">
        <v>3446104</v>
      </c>
      <c r="L31" s="189">
        <v>3446104</v>
      </c>
      <c r="M31" s="295"/>
      <c r="N31" s="192">
        <v>3337019</v>
      </c>
      <c r="O31" s="190">
        <v>3337019</v>
      </c>
      <c r="P31" s="295"/>
      <c r="Q31" s="192"/>
      <c r="R31" s="190"/>
      <c r="S31" s="191"/>
    </row>
    <row r="32" spans="1:19" s="174" customFormat="1" ht="42.75" customHeight="1" x14ac:dyDescent="0.4">
      <c r="A32" s="186" t="s">
        <v>24</v>
      </c>
      <c r="B32" s="201" t="s">
        <v>168</v>
      </c>
      <c r="C32" s="188"/>
      <c r="D32" s="273">
        <v>3916656</v>
      </c>
      <c r="E32" s="189">
        <v>1000000</v>
      </c>
      <c r="F32" s="189">
        <f t="shared" si="4"/>
        <v>1000000</v>
      </c>
      <c r="G32" s="191"/>
      <c r="H32" s="192">
        <v>1675132</v>
      </c>
      <c r="I32" s="189">
        <v>1675132</v>
      </c>
      <c r="J32" s="191"/>
      <c r="K32" s="192">
        <v>8258258</v>
      </c>
      <c r="L32" s="189">
        <v>8258258</v>
      </c>
      <c r="M32" s="295"/>
      <c r="N32" s="192">
        <v>14134872</v>
      </c>
      <c r="O32" s="190">
        <v>14134872</v>
      </c>
      <c r="P32" s="295"/>
      <c r="Q32" s="192"/>
      <c r="R32" s="190"/>
      <c r="S32" s="191"/>
    </row>
    <row r="33" spans="1:19" s="174" customFormat="1" ht="42.75" customHeight="1" x14ac:dyDescent="0.4">
      <c r="A33" s="186" t="s">
        <v>25</v>
      </c>
      <c r="B33" s="201" t="s">
        <v>171</v>
      </c>
      <c r="C33" s="188"/>
      <c r="D33" s="273">
        <v>2912284</v>
      </c>
      <c r="E33" s="189">
        <v>1200448</v>
      </c>
      <c r="F33" s="189">
        <f t="shared" si="4"/>
        <v>1200448</v>
      </c>
      <c r="G33" s="191"/>
      <c r="H33" s="192">
        <v>5713234</v>
      </c>
      <c r="I33" s="189">
        <v>5713234</v>
      </c>
      <c r="J33" s="191"/>
      <c r="K33" s="192">
        <v>10141431</v>
      </c>
      <c r="L33" s="189">
        <v>10141431</v>
      </c>
      <c r="M33" s="295"/>
      <c r="N33" s="192">
        <v>10984961</v>
      </c>
      <c r="O33" s="190">
        <v>10984961</v>
      </c>
      <c r="P33" s="295"/>
      <c r="Q33" s="192"/>
      <c r="R33" s="190"/>
      <c r="S33" s="191"/>
    </row>
    <row r="34" spans="1:19" s="174" customFormat="1" ht="42.75" customHeight="1" x14ac:dyDescent="0.4">
      <c r="A34" s="193" t="s">
        <v>26</v>
      </c>
      <c r="B34" s="194" t="s">
        <v>161</v>
      </c>
      <c r="C34" s="195" t="s">
        <v>70</v>
      </c>
      <c r="D34" s="274">
        <v>33691606</v>
      </c>
      <c r="E34" s="196">
        <f>E35+E36+E37</f>
        <v>728909082</v>
      </c>
      <c r="F34" s="241">
        <f t="shared" si="4"/>
        <v>728909082</v>
      </c>
      <c r="G34" s="198">
        <f t="shared" ref="G34" si="13">G35+G36+G37</f>
        <v>0</v>
      </c>
      <c r="H34" s="199">
        <f>H35+H37+H36</f>
        <v>713542082</v>
      </c>
      <c r="I34" s="196">
        <f>I35+I36+I37</f>
        <v>713542082</v>
      </c>
      <c r="J34" s="198"/>
      <c r="K34" s="199">
        <f t="shared" ref="K34:R34" si="14">K35+K37</f>
        <v>711754880</v>
      </c>
      <c r="L34" s="196">
        <f t="shared" si="14"/>
        <v>711754880</v>
      </c>
      <c r="M34" s="296"/>
      <c r="N34" s="199">
        <f>N35+N37+N36</f>
        <v>713336372</v>
      </c>
      <c r="O34" s="197">
        <f>O35+O37+O36</f>
        <v>713336372</v>
      </c>
      <c r="P34" s="296"/>
      <c r="Q34" s="199"/>
      <c r="R34" s="197">
        <f t="shared" si="14"/>
        <v>0</v>
      </c>
      <c r="S34" s="198"/>
    </row>
    <row r="35" spans="1:19" s="174" customFormat="1" ht="42.75" customHeight="1" x14ac:dyDescent="0.4">
      <c r="A35" s="186" t="s">
        <v>27</v>
      </c>
      <c r="B35" s="201" t="s">
        <v>169</v>
      </c>
      <c r="C35" s="188"/>
      <c r="D35" s="273">
        <v>26757012</v>
      </c>
      <c r="E35" s="189">
        <v>573944000</v>
      </c>
      <c r="F35" s="189">
        <f t="shared" si="4"/>
        <v>573944000</v>
      </c>
      <c r="G35" s="191"/>
      <c r="H35" s="192">
        <v>561844000</v>
      </c>
      <c r="I35" s="189">
        <v>561844000</v>
      </c>
      <c r="J35" s="191"/>
      <c r="K35" s="192">
        <v>560056798</v>
      </c>
      <c r="L35" s="189">
        <v>560056798</v>
      </c>
      <c r="M35" s="295"/>
      <c r="N35" s="192">
        <v>557942901</v>
      </c>
      <c r="O35" s="190">
        <v>557942901</v>
      </c>
      <c r="P35" s="295"/>
      <c r="Q35" s="192"/>
      <c r="R35" s="190"/>
      <c r="S35" s="191"/>
    </row>
    <row r="36" spans="1:19" s="174" customFormat="1" ht="42.75" customHeight="1" x14ac:dyDescent="0.4">
      <c r="A36" s="186" t="s">
        <v>28</v>
      </c>
      <c r="B36" s="201" t="s">
        <v>170</v>
      </c>
      <c r="C36" s="188"/>
      <c r="D36" s="273">
        <v>268583</v>
      </c>
      <c r="E36" s="189">
        <v>0</v>
      </c>
      <c r="F36" s="189">
        <f t="shared" si="4"/>
        <v>0</v>
      </c>
      <c r="G36" s="191"/>
      <c r="H36" s="192"/>
      <c r="I36" s="189"/>
      <c r="J36" s="191"/>
      <c r="K36" s="192"/>
      <c r="L36" s="189"/>
      <c r="M36" s="295"/>
      <c r="N36" s="192">
        <v>4266142</v>
      </c>
      <c r="O36" s="190">
        <v>4266142</v>
      </c>
      <c r="P36" s="295"/>
      <c r="Q36" s="192"/>
      <c r="R36" s="190"/>
      <c r="S36" s="191"/>
    </row>
    <row r="37" spans="1:19" s="174" customFormat="1" ht="42.75" customHeight="1" x14ac:dyDescent="0.4">
      <c r="A37" s="186" t="s">
        <v>29</v>
      </c>
      <c r="B37" s="202" t="s">
        <v>172</v>
      </c>
      <c r="C37" s="188"/>
      <c r="D37" s="273">
        <v>6666011</v>
      </c>
      <c r="E37" s="189">
        <v>154965082</v>
      </c>
      <c r="F37" s="189">
        <f t="shared" si="4"/>
        <v>154965082</v>
      </c>
      <c r="G37" s="191"/>
      <c r="H37" s="192">
        <v>151698082</v>
      </c>
      <c r="I37" s="189">
        <v>151698082</v>
      </c>
      <c r="J37" s="191"/>
      <c r="K37" s="192">
        <v>151698082</v>
      </c>
      <c r="L37" s="189">
        <v>151698082</v>
      </c>
      <c r="M37" s="295"/>
      <c r="N37" s="192">
        <v>151127329</v>
      </c>
      <c r="O37" s="190">
        <v>151127329</v>
      </c>
      <c r="P37" s="295"/>
      <c r="Q37" s="192"/>
      <c r="R37" s="190"/>
      <c r="S37" s="191"/>
    </row>
    <row r="38" spans="1:19" s="174" customFormat="1" ht="42.75" customHeight="1" x14ac:dyDescent="0.4">
      <c r="A38" s="193" t="s">
        <v>30</v>
      </c>
      <c r="B38" s="194" t="s">
        <v>162</v>
      </c>
      <c r="C38" s="195" t="s">
        <v>71</v>
      </c>
      <c r="D38" s="274">
        <v>15137758</v>
      </c>
      <c r="E38" s="196">
        <f>E39</f>
        <v>0</v>
      </c>
      <c r="F38" s="189">
        <f t="shared" si="4"/>
        <v>0</v>
      </c>
      <c r="G38" s="198"/>
      <c r="H38" s="199">
        <f t="shared" ref="H38:R38" si="15">H39</f>
        <v>0</v>
      </c>
      <c r="I38" s="196"/>
      <c r="J38" s="198"/>
      <c r="K38" s="199">
        <f t="shared" si="15"/>
        <v>0</v>
      </c>
      <c r="L38" s="196"/>
      <c r="M38" s="296"/>
      <c r="N38" s="199">
        <f t="shared" si="15"/>
        <v>0</v>
      </c>
      <c r="O38" s="197"/>
      <c r="P38" s="296"/>
      <c r="Q38" s="199"/>
      <c r="R38" s="197">
        <f t="shared" si="15"/>
        <v>0</v>
      </c>
      <c r="S38" s="198"/>
    </row>
    <row r="39" spans="1:19" s="174" customFormat="1" ht="42.75" customHeight="1" thickBot="1" x14ac:dyDescent="0.45">
      <c r="A39" s="203" t="s">
        <v>31</v>
      </c>
      <c r="B39" s="204" t="s">
        <v>173</v>
      </c>
      <c r="C39" s="205"/>
      <c r="D39" s="275"/>
      <c r="E39" s="206"/>
      <c r="F39" s="189">
        <f t="shared" si="4"/>
        <v>0</v>
      </c>
      <c r="G39" s="207"/>
      <c r="H39" s="257"/>
      <c r="I39" s="206"/>
      <c r="J39" s="207"/>
      <c r="K39" s="208"/>
      <c r="L39" s="310"/>
      <c r="M39" s="297"/>
      <c r="N39" s="208"/>
      <c r="O39" s="209"/>
      <c r="P39" s="297"/>
      <c r="Q39" s="208"/>
      <c r="R39" s="209"/>
      <c r="S39" s="207"/>
    </row>
    <row r="40" spans="1:19" s="217" customFormat="1" ht="42.75" customHeight="1" thickBot="1" x14ac:dyDescent="0.45">
      <c r="A40" s="210" t="s">
        <v>32</v>
      </c>
      <c r="B40" s="211" t="s">
        <v>121</v>
      </c>
      <c r="C40" s="212"/>
      <c r="D40" s="276">
        <v>666086665</v>
      </c>
      <c r="E40" s="213">
        <f>E10+E13+E14+E20+E23+E28+E34+E38</f>
        <v>1004786589</v>
      </c>
      <c r="F40" s="214">
        <f t="shared" ref="F40:G40" si="16">F10+F13+F14+F20+F23+F28+F34+F38</f>
        <v>986896589</v>
      </c>
      <c r="G40" s="215">
        <f t="shared" si="16"/>
        <v>17890000</v>
      </c>
      <c r="H40" s="216">
        <f>H10+H13+H20+H23+H28+H34+H38+H14</f>
        <v>1075872555</v>
      </c>
      <c r="I40" s="214">
        <f t="shared" ref="I40:J40" si="17">I10+I13+I20+I23+I28+I34+I38+I14</f>
        <v>1053198505</v>
      </c>
      <c r="J40" s="213">
        <f t="shared" si="17"/>
        <v>18470566</v>
      </c>
      <c r="K40" s="216">
        <f>K10+K13+K20+K23+K28+K34+K38+K14</f>
        <v>1147119028</v>
      </c>
      <c r="L40" s="213">
        <f t="shared" ref="L40:M40" si="18">L10+L13+L20+L23+L28+L34+L38+L14</f>
        <v>1128478062</v>
      </c>
      <c r="M40" s="213">
        <f t="shared" si="18"/>
        <v>18640966</v>
      </c>
      <c r="N40" s="216">
        <f>N10+N13+N20+N23+N28+N34+N38+N14</f>
        <v>1205834682</v>
      </c>
      <c r="O40" s="214">
        <f t="shared" ref="O40:P40" si="19">O10+O13+O20+O23+O28+O34+O38+O14</f>
        <v>1187194682</v>
      </c>
      <c r="P40" s="213">
        <f t="shared" si="19"/>
        <v>18640000</v>
      </c>
      <c r="Q40" s="216"/>
      <c r="R40" s="214"/>
      <c r="S40" s="215"/>
    </row>
    <row r="41" spans="1:19" s="174" customFormat="1" ht="42.75" customHeight="1" thickBot="1" x14ac:dyDescent="0.45">
      <c r="A41" s="218" t="s">
        <v>33</v>
      </c>
      <c r="B41" s="219" t="s">
        <v>122</v>
      </c>
      <c r="C41" s="220"/>
      <c r="D41" s="277">
        <v>602511277</v>
      </c>
      <c r="E41" s="221">
        <f>E10+E13+E14+E20+E23</f>
        <v>270230955</v>
      </c>
      <c r="F41" s="222">
        <f t="shared" ref="F41:G41" si="20">F10+F13+F14+F20+F23</f>
        <v>252340955</v>
      </c>
      <c r="G41" s="223">
        <f t="shared" si="20"/>
        <v>17890000</v>
      </c>
      <c r="H41" s="224">
        <f>H10+H13+H14+H20+H23</f>
        <v>335458995</v>
      </c>
      <c r="I41" s="222">
        <f t="shared" ref="I41:J41" si="21">I10+I13+I14+I20+I23</f>
        <v>312784945</v>
      </c>
      <c r="J41" s="221">
        <f t="shared" si="21"/>
        <v>18470566</v>
      </c>
      <c r="K41" s="224">
        <f>K10+K13+K14+K20+K23</f>
        <v>382656347</v>
      </c>
      <c r="L41" s="221">
        <f t="shared" ref="L41:M41" si="22">L10+L13+L14+L20+L23</f>
        <v>364015381</v>
      </c>
      <c r="M41" s="221">
        <f t="shared" si="22"/>
        <v>18640966</v>
      </c>
      <c r="N41" s="224">
        <f>N10+N13+N14+N20+N23</f>
        <v>431065553</v>
      </c>
      <c r="O41" s="222">
        <f t="shared" ref="O41:P41" si="23">O10+O13+O14+O20+O23</f>
        <v>412425553</v>
      </c>
      <c r="P41" s="221">
        <f t="shared" si="23"/>
        <v>18640000</v>
      </c>
      <c r="Q41" s="224"/>
      <c r="R41" s="222"/>
      <c r="S41" s="223"/>
    </row>
    <row r="42" spans="1:19" s="174" customFormat="1" ht="42.75" customHeight="1" thickBot="1" x14ac:dyDescent="0.45">
      <c r="A42" s="218" t="s">
        <v>34</v>
      </c>
      <c r="B42" s="219" t="s">
        <v>123</v>
      </c>
      <c r="C42" s="220"/>
      <c r="D42" s="277">
        <v>63575388</v>
      </c>
      <c r="E42" s="221">
        <f>E28+E34+E38</f>
        <v>734555634</v>
      </c>
      <c r="F42" s="222">
        <f t="shared" ref="F42:G42" si="24">F28+F34+F38</f>
        <v>734555634</v>
      </c>
      <c r="G42" s="223">
        <f t="shared" si="24"/>
        <v>0</v>
      </c>
      <c r="H42" s="224">
        <f>H28+H34+H38</f>
        <v>740413560</v>
      </c>
      <c r="I42" s="222">
        <f t="shared" ref="I42:J42" si="25">I28+I34+I38</f>
        <v>740413560</v>
      </c>
      <c r="J42" s="221">
        <f t="shared" si="25"/>
        <v>0</v>
      </c>
      <c r="K42" s="224">
        <f>K28+K34+K38</f>
        <v>764462681</v>
      </c>
      <c r="L42" s="221">
        <f t="shared" ref="L42:M42" si="26">L28+L34+L38</f>
        <v>764462681</v>
      </c>
      <c r="M42" s="221">
        <f t="shared" si="26"/>
        <v>0</v>
      </c>
      <c r="N42" s="224">
        <f>N28+N34+N38</f>
        <v>774769129</v>
      </c>
      <c r="O42" s="222">
        <f t="shared" ref="O42:P42" si="27">O28+O34+O38</f>
        <v>774769129</v>
      </c>
      <c r="P42" s="221">
        <f t="shared" si="27"/>
        <v>0</v>
      </c>
      <c r="Q42" s="224"/>
      <c r="R42" s="222"/>
      <c r="S42" s="223"/>
    </row>
    <row r="44" spans="1:19" ht="42.75" customHeight="1" x14ac:dyDescent="0.3">
      <c r="E44" s="50"/>
    </row>
  </sheetData>
  <mergeCells count="13">
    <mergeCell ref="Q8:S8"/>
    <mergeCell ref="E8:G8"/>
    <mergeCell ref="E7:S7"/>
    <mergeCell ref="A1:S1"/>
    <mergeCell ref="A2:S2"/>
    <mergeCell ref="A4:S4"/>
    <mergeCell ref="A7:A9"/>
    <mergeCell ref="B7:B9"/>
    <mergeCell ref="C7:C9"/>
    <mergeCell ref="H8:J8"/>
    <mergeCell ref="K8:M8"/>
    <mergeCell ref="N8:P8"/>
    <mergeCell ref="D7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H26" sqref="H26"/>
    </sheetView>
  </sheetViews>
  <sheetFormatPr defaultRowHeight="15" x14ac:dyDescent="0.25"/>
  <cols>
    <col min="1" max="1" width="2.5703125" customWidth="1"/>
    <col min="2" max="2" width="56.5703125" bestFit="1" customWidth="1"/>
    <col min="3" max="3" width="4.7109375" customWidth="1"/>
    <col min="4" max="4" width="19.28515625" bestFit="1" customWidth="1"/>
    <col min="5" max="5" width="18.28515625" style="68" customWidth="1"/>
    <col min="6" max="6" width="19.140625" bestFit="1" customWidth="1"/>
    <col min="7" max="7" width="19.28515625" style="68" bestFit="1" customWidth="1"/>
    <col min="8" max="8" width="16.28515625" style="68" customWidth="1"/>
    <col min="9" max="9" width="16.42578125" bestFit="1" customWidth="1"/>
    <col min="11" max="11" width="14.140625" bestFit="1" customWidth="1"/>
  </cols>
  <sheetData>
    <row r="1" spans="1:9" x14ac:dyDescent="0.25">
      <c r="A1" s="373" t="s">
        <v>199</v>
      </c>
      <c r="B1" s="373"/>
      <c r="C1" s="373"/>
      <c r="D1" s="373"/>
      <c r="E1" s="373"/>
      <c r="F1" s="373"/>
      <c r="G1" s="373"/>
      <c r="H1" s="373"/>
      <c r="I1" s="373"/>
    </row>
    <row r="2" spans="1:9" x14ac:dyDescent="0.25">
      <c r="A2" s="374" t="s">
        <v>202</v>
      </c>
      <c r="B2" s="374"/>
      <c r="C2" s="374"/>
      <c r="D2" s="374"/>
      <c r="E2" s="374"/>
      <c r="F2" s="374"/>
      <c r="G2" s="374"/>
      <c r="H2" s="374"/>
      <c r="I2" s="374"/>
    </row>
    <row r="3" spans="1:9" x14ac:dyDescent="0.25">
      <c r="A3" s="374" t="s">
        <v>198</v>
      </c>
      <c r="B3" s="374"/>
      <c r="C3" s="374"/>
      <c r="D3" s="374"/>
      <c r="E3" s="374"/>
      <c r="F3" s="374"/>
      <c r="G3" s="374"/>
      <c r="H3" s="374"/>
      <c r="I3" s="374"/>
    </row>
    <row r="4" spans="1:9" x14ac:dyDescent="0.25">
      <c r="B4" s="373" t="s">
        <v>143</v>
      </c>
      <c r="C4" s="373"/>
      <c r="D4" s="373"/>
      <c r="E4" s="373"/>
      <c r="F4" s="373"/>
      <c r="G4" s="373"/>
      <c r="H4" s="373"/>
      <c r="I4" s="373"/>
    </row>
    <row r="5" spans="1:9" ht="15.75" thickBot="1" x14ac:dyDescent="0.3"/>
    <row r="6" spans="1:9" ht="21.75" thickBot="1" x14ac:dyDescent="0.4">
      <c r="A6" s="377" t="s">
        <v>54</v>
      </c>
      <c r="B6" s="378"/>
      <c r="C6" s="378"/>
      <c r="D6" s="378"/>
      <c r="E6" s="378"/>
      <c r="F6" s="378"/>
      <c r="G6" s="378"/>
      <c r="H6" s="378"/>
      <c r="I6" s="379"/>
    </row>
    <row r="7" spans="1:9" ht="32.25" thickBot="1" x14ac:dyDescent="0.3">
      <c r="A7" s="375" t="s">
        <v>49</v>
      </c>
      <c r="B7" s="376"/>
      <c r="C7" s="226" t="s">
        <v>72</v>
      </c>
      <c r="D7" s="258" t="s">
        <v>193</v>
      </c>
      <c r="E7" s="69" t="s">
        <v>0</v>
      </c>
      <c r="F7" s="9" t="s">
        <v>62</v>
      </c>
      <c r="G7" s="279" t="s">
        <v>63</v>
      </c>
      <c r="H7" s="279" t="s">
        <v>73</v>
      </c>
      <c r="I7" s="227" t="s">
        <v>205</v>
      </c>
    </row>
    <row r="8" spans="1:9" s="3" customFormat="1" x14ac:dyDescent="0.25">
      <c r="A8" s="81" t="s">
        <v>1</v>
      </c>
      <c r="B8" s="72" t="s">
        <v>50</v>
      </c>
      <c r="C8" s="73"/>
      <c r="D8" s="74">
        <v>1160396857</v>
      </c>
      <c r="E8" s="82">
        <f>'1.sz.tábla'!E46</f>
        <v>1553631062</v>
      </c>
      <c r="F8" s="82">
        <f>'1.sz.tábla'!H46</f>
        <v>1641168465</v>
      </c>
      <c r="G8" s="82">
        <f>'1.sz.tábla'!K46</f>
        <v>1729441021</v>
      </c>
      <c r="H8" s="82">
        <f>'1.sz.tábla'!N46</f>
        <v>1790733551</v>
      </c>
      <c r="I8" s="83"/>
    </row>
    <row r="9" spans="1:9" s="3" customFormat="1" x14ac:dyDescent="0.25">
      <c r="A9" s="84" t="s">
        <v>2</v>
      </c>
      <c r="B9" s="28" t="s">
        <v>51</v>
      </c>
      <c r="C9" s="76" t="s">
        <v>105</v>
      </c>
      <c r="D9" s="77">
        <v>404115933</v>
      </c>
      <c r="E9" s="85">
        <f>E10</f>
        <v>220000000</v>
      </c>
      <c r="F9" s="85">
        <f t="shared" ref="F9:I9" si="0">F10</f>
        <v>223937292</v>
      </c>
      <c r="G9" s="85">
        <f t="shared" si="0"/>
        <v>209803439</v>
      </c>
      <c r="H9" s="85">
        <f t="shared" si="0"/>
        <v>209803439</v>
      </c>
      <c r="I9" s="86">
        <f t="shared" si="0"/>
        <v>0</v>
      </c>
    </row>
    <row r="10" spans="1:9" x14ac:dyDescent="0.25">
      <c r="A10" s="27" t="s">
        <v>3</v>
      </c>
      <c r="B10" s="29" t="s">
        <v>106</v>
      </c>
      <c r="C10" s="2"/>
      <c r="D10" s="70">
        <v>404115933</v>
      </c>
      <c r="E10" s="5">
        <f>E11+E12+E13</f>
        <v>220000000</v>
      </c>
      <c r="F10" s="5">
        <f t="shared" ref="F10:I10" si="1">F11+F12+F13</f>
        <v>223937292</v>
      </c>
      <c r="G10" s="5">
        <f t="shared" si="1"/>
        <v>209803439</v>
      </c>
      <c r="H10" s="5">
        <f t="shared" si="1"/>
        <v>209803439</v>
      </c>
      <c r="I10" s="7">
        <f t="shared" si="1"/>
        <v>0</v>
      </c>
    </row>
    <row r="11" spans="1:9" x14ac:dyDescent="0.25">
      <c r="A11" s="27" t="s">
        <v>4</v>
      </c>
      <c r="B11" s="29" t="s">
        <v>107</v>
      </c>
      <c r="C11" s="2"/>
      <c r="D11" s="70">
        <v>379411695</v>
      </c>
      <c r="E11" s="5">
        <v>220000000</v>
      </c>
      <c r="F11" s="5">
        <v>223937292</v>
      </c>
      <c r="G11" s="5">
        <v>209803439</v>
      </c>
      <c r="H11" s="5">
        <v>209803439</v>
      </c>
      <c r="I11" s="7"/>
    </row>
    <row r="12" spans="1:9" x14ac:dyDescent="0.25">
      <c r="A12" s="27" t="s">
        <v>5</v>
      </c>
      <c r="B12" s="29" t="s">
        <v>174</v>
      </c>
      <c r="C12" s="2"/>
      <c r="D12" s="70">
        <v>24704238</v>
      </c>
      <c r="E12" s="5"/>
      <c r="F12" s="5"/>
      <c r="G12" s="5"/>
      <c r="H12" s="5"/>
      <c r="I12" s="7"/>
    </row>
    <row r="13" spans="1:9" x14ac:dyDescent="0.25">
      <c r="A13" s="27" t="s">
        <v>6</v>
      </c>
      <c r="B13" s="29" t="s">
        <v>104</v>
      </c>
      <c r="C13" s="2"/>
      <c r="D13" s="70"/>
      <c r="E13" s="5"/>
      <c r="F13" s="5"/>
      <c r="G13" s="5"/>
      <c r="H13" s="5"/>
      <c r="I13" s="7"/>
    </row>
    <row r="14" spans="1:9" s="61" customFormat="1" ht="15.75" thickBot="1" x14ac:dyDescent="0.3">
      <c r="A14" s="87" t="s">
        <v>7</v>
      </c>
      <c r="B14" s="30" t="s">
        <v>151</v>
      </c>
      <c r="C14" s="78"/>
      <c r="D14" s="79">
        <v>1564512790</v>
      </c>
      <c r="E14" s="88">
        <f>E8+E9</f>
        <v>1773631062</v>
      </c>
      <c r="F14" s="88">
        <f>F8+F9</f>
        <v>1865105757</v>
      </c>
      <c r="G14" s="88">
        <f>G8+G9</f>
        <v>1939244460</v>
      </c>
      <c r="H14" s="88">
        <f>H8+H9</f>
        <v>2000536990</v>
      </c>
      <c r="I14" s="89">
        <f>I8+I9</f>
        <v>0</v>
      </c>
    </row>
    <row r="17" spans="1:11" ht="15.75" thickBot="1" x14ac:dyDescent="0.3"/>
    <row r="18" spans="1:11" ht="21.75" thickBot="1" x14ac:dyDescent="0.4">
      <c r="A18" s="377" t="s">
        <v>55</v>
      </c>
      <c r="B18" s="378"/>
      <c r="C18" s="378"/>
      <c r="D18" s="378"/>
      <c r="E18" s="378"/>
      <c r="F18" s="378"/>
      <c r="G18" s="378"/>
      <c r="H18" s="378"/>
      <c r="I18" s="379"/>
    </row>
    <row r="19" spans="1:11" ht="32.25" thickBot="1" x14ac:dyDescent="0.3">
      <c r="A19" s="375" t="s">
        <v>49</v>
      </c>
      <c r="B19" s="376"/>
      <c r="C19" s="226" t="s">
        <v>72</v>
      </c>
      <c r="D19" s="258" t="s">
        <v>193</v>
      </c>
      <c r="E19" s="69" t="s">
        <v>0</v>
      </c>
      <c r="F19" s="9" t="s">
        <v>62</v>
      </c>
      <c r="G19" s="279" t="s">
        <v>63</v>
      </c>
      <c r="H19" s="279" t="s">
        <v>73</v>
      </c>
      <c r="I19" s="227" t="s">
        <v>206</v>
      </c>
    </row>
    <row r="20" spans="1:11" s="3" customFormat="1" x14ac:dyDescent="0.25">
      <c r="A20" s="72" t="s">
        <v>1</v>
      </c>
      <c r="B20" s="31" t="s">
        <v>52</v>
      </c>
      <c r="C20" s="73"/>
      <c r="D20" s="74">
        <v>666086665</v>
      </c>
      <c r="E20" s="74">
        <f>'2.sz.tábla'!E40</f>
        <v>1004786589</v>
      </c>
      <c r="F20" s="74">
        <f>'2.sz.tábla'!H40</f>
        <v>1075872555</v>
      </c>
      <c r="G20" s="74">
        <f>'2.sz.tábla'!K40</f>
        <v>1147119028</v>
      </c>
      <c r="H20" s="74">
        <f>'2.sz.tábla'!N40</f>
        <v>1205834682</v>
      </c>
      <c r="I20" s="75"/>
    </row>
    <row r="21" spans="1:11" s="3" customFormat="1" x14ac:dyDescent="0.25">
      <c r="A21" s="28" t="s">
        <v>2</v>
      </c>
      <c r="B21" s="10" t="s">
        <v>53</v>
      </c>
      <c r="C21" s="76" t="s">
        <v>101</v>
      </c>
      <c r="D21" s="77">
        <v>688622686</v>
      </c>
      <c r="E21" s="77">
        <f>E22</f>
        <v>768844473</v>
      </c>
      <c r="F21" s="77">
        <f t="shared" ref="F21:H21" si="2">F22</f>
        <v>789233202</v>
      </c>
      <c r="G21" s="77">
        <f t="shared" si="2"/>
        <v>792125432</v>
      </c>
      <c r="H21" s="77">
        <f t="shared" si="2"/>
        <v>794702308</v>
      </c>
      <c r="I21" s="75"/>
    </row>
    <row r="22" spans="1:11" x14ac:dyDescent="0.25">
      <c r="A22" s="4" t="s">
        <v>3</v>
      </c>
      <c r="B22" s="11" t="s">
        <v>102</v>
      </c>
      <c r="C22" s="2"/>
      <c r="D22" s="70">
        <v>688622686</v>
      </c>
      <c r="E22" s="70">
        <f>E23+E24+E25</f>
        <v>768844473</v>
      </c>
      <c r="F22" s="5">
        <f t="shared" ref="F22:G22" si="3">F23+F24+F25</f>
        <v>789233202</v>
      </c>
      <c r="G22" s="5">
        <f t="shared" si="3"/>
        <v>792125432</v>
      </c>
      <c r="H22" s="5">
        <f>H23+H24+H25</f>
        <v>794702308</v>
      </c>
      <c r="I22" s="38"/>
    </row>
    <row r="23" spans="1:11" x14ac:dyDescent="0.25">
      <c r="A23" s="4" t="s">
        <v>4</v>
      </c>
      <c r="B23" s="11" t="s">
        <v>175</v>
      </c>
      <c r="C23" s="2"/>
      <c r="D23" s="70">
        <v>31761084</v>
      </c>
      <c r="E23" s="70">
        <v>26961084</v>
      </c>
      <c r="F23" s="70">
        <v>26961084</v>
      </c>
      <c r="G23" s="70">
        <v>26961084</v>
      </c>
      <c r="H23" s="299">
        <v>26961084</v>
      </c>
      <c r="I23" s="8"/>
    </row>
    <row r="24" spans="1:11" x14ac:dyDescent="0.25">
      <c r="A24" s="4" t="s">
        <v>5</v>
      </c>
      <c r="B24" s="11" t="s">
        <v>103</v>
      </c>
      <c r="C24" s="2"/>
      <c r="D24" s="70">
        <v>23526795</v>
      </c>
      <c r="E24" s="70">
        <v>24343673</v>
      </c>
      <c r="F24" s="70">
        <v>24343673</v>
      </c>
      <c r="G24" s="70">
        <v>24343673</v>
      </c>
      <c r="H24" s="299">
        <v>24343673</v>
      </c>
      <c r="I24" s="8"/>
    </row>
    <row r="25" spans="1:11" x14ac:dyDescent="0.25">
      <c r="A25" s="4" t="s">
        <v>6</v>
      </c>
      <c r="B25" s="11" t="s">
        <v>104</v>
      </c>
      <c r="C25" s="2"/>
      <c r="D25" s="70">
        <v>633334807</v>
      </c>
      <c r="E25" s="70">
        <v>717539716</v>
      </c>
      <c r="F25" s="70">
        <v>737928445</v>
      </c>
      <c r="G25" s="70">
        <v>740820675</v>
      </c>
      <c r="H25" s="299">
        <v>743397551</v>
      </c>
      <c r="I25" s="8"/>
    </row>
    <row r="26" spans="1:11" s="61" customFormat="1" ht="15.75" thickBot="1" x14ac:dyDescent="0.3">
      <c r="A26" s="30" t="s">
        <v>7</v>
      </c>
      <c r="B26" s="12" t="s">
        <v>152</v>
      </c>
      <c r="C26" s="78"/>
      <c r="D26" s="79">
        <v>1354709351</v>
      </c>
      <c r="E26" s="79">
        <f>E20+E21</f>
        <v>1773631062</v>
      </c>
      <c r="F26" s="79">
        <f>F20+F21</f>
        <v>1865105757</v>
      </c>
      <c r="G26" s="79">
        <f>G20+G21</f>
        <v>1939244460</v>
      </c>
      <c r="H26" s="79">
        <f>H20+H21</f>
        <v>2000536990</v>
      </c>
      <c r="I26" s="80"/>
      <c r="K26" s="300">
        <f>H14-H26</f>
        <v>0</v>
      </c>
    </row>
    <row r="28" spans="1:11" ht="15.75" thickBot="1" x14ac:dyDescent="0.3"/>
    <row r="29" spans="1:11" ht="15.75" thickBot="1" x14ac:dyDescent="0.3">
      <c r="A29" s="47" t="s">
        <v>1</v>
      </c>
      <c r="B29" s="48" t="s">
        <v>157</v>
      </c>
      <c r="C29" s="48"/>
      <c r="D29" s="278">
        <f>D8-D20</f>
        <v>494310192</v>
      </c>
      <c r="E29" s="71">
        <f>E8-E20</f>
        <v>548844473</v>
      </c>
      <c r="F29" s="71">
        <f>F8-F20</f>
        <v>565295910</v>
      </c>
      <c r="G29" s="71">
        <f>G8-G20</f>
        <v>582321993</v>
      </c>
      <c r="H29" s="71">
        <f>H8-H20</f>
        <v>584898869</v>
      </c>
      <c r="I29" s="49"/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opLeftCell="B16" zoomScaleNormal="100" workbookViewId="0">
      <selection activeCell="L37" sqref="L37"/>
    </sheetView>
  </sheetViews>
  <sheetFormatPr defaultRowHeight="15" x14ac:dyDescent="0.25"/>
  <cols>
    <col min="1" max="1" width="40.7109375" customWidth="1"/>
    <col min="2" max="2" width="21.140625" style="68" bestFit="1" customWidth="1"/>
    <col min="3" max="3" width="19.5703125" customWidth="1"/>
    <col min="4" max="5" width="21.140625" style="68" bestFit="1" customWidth="1"/>
    <col min="6" max="6" width="16.5703125" bestFit="1" customWidth="1"/>
    <col min="7" max="7" width="39.5703125" customWidth="1"/>
    <col min="8" max="8" width="20.28515625" style="68" bestFit="1" customWidth="1"/>
    <col min="9" max="9" width="17.7109375" style="68" customWidth="1"/>
    <col min="10" max="10" width="21.140625" style="68" bestFit="1" customWidth="1"/>
    <col min="11" max="11" width="22.42578125" style="68" bestFit="1" customWidth="1"/>
    <col min="12" max="12" width="16.5703125" bestFit="1" customWidth="1"/>
  </cols>
  <sheetData>
    <row r="1" spans="1:14" ht="18.75" x14ac:dyDescent="0.3">
      <c r="A1" s="385" t="s">
        <v>199</v>
      </c>
      <c r="B1" s="385"/>
      <c r="C1" s="385"/>
      <c r="D1" s="385"/>
      <c r="E1" s="385"/>
      <c r="F1" s="386"/>
      <c r="G1" s="386"/>
      <c r="H1" s="386"/>
      <c r="I1" s="386"/>
      <c r="J1" s="386"/>
      <c r="K1" s="386"/>
      <c r="L1" s="386"/>
      <c r="M1" s="6"/>
      <c r="N1" s="6"/>
    </row>
    <row r="2" spans="1:14" ht="18.75" x14ac:dyDescent="0.3">
      <c r="A2" s="380" t="s">
        <v>203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4" ht="18.75" x14ac:dyDescent="0.3">
      <c r="A3" s="14"/>
      <c r="B3" s="90"/>
      <c r="C3" s="14"/>
      <c r="D3" s="90"/>
      <c r="E3" s="90"/>
      <c r="F3" s="14"/>
      <c r="G3" s="14"/>
      <c r="H3" s="90"/>
      <c r="I3" s="90"/>
      <c r="J3" s="90"/>
      <c r="K3" s="90"/>
      <c r="L3" s="14"/>
    </row>
    <row r="4" spans="1:14" ht="18.75" x14ac:dyDescent="0.3">
      <c r="A4" s="380" t="s">
        <v>204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</row>
    <row r="5" spans="1:14" ht="15.75" thickBot="1" x14ac:dyDescent="0.3"/>
    <row r="6" spans="1:14" ht="15.75" x14ac:dyDescent="0.25">
      <c r="A6" s="381" t="s">
        <v>56</v>
      </c>
      <c r="B6" s="384"/>
      <c r="C6" s="384"/>
      <c r="D6" s="384"/>
      <c r="E6" s="384"/>
      <c r="F6" s="383"/>
      <c r="G6" s="381" t="s">
        <v>57</v>
      </c>
      <c r="H6" s="382"/>
      <c r="I6" s="382"/>
      <c r="J6" s="382"/>
      <c r="K6" s="382"/>
      <c r="L6" s="383"/>
    </row>
    <row r="7" spans="1:14" ht="20.25" customHeight="1" thickBot="1" x14ac:dyDescent="0.3">
      <c r="A7" s="17" t="s">
        <v>58</v>
      </c>
      <c r="B7" s="91" t="s">
        <v>0</v>
      </c>
      <c r="C7" s="15" t="s">
        <v>62</v>
      </c>
      <c r="D7" s="91" t="s">
        <v>63</v>
      </c>
      <c r="E7" s="91" t="s">
        <v>73</v>
      </c>
      <c r="F7" s="16" t="s">
        <v>206</v>
      </c>
      <c r="G7" s="17" t="s">
        <v>58</v>
      </c>
      <c r="H7" s="91" t="s">
        <v>0</v>
      </c>
      <c r="I7" s="91" t="s">
        <v>62</v>
      </c>
      <c r="J7" s="91" t="s">
        <v>63</v>
      </c>
      <c r="K7" s="91" t="s">
        <v>73</v>
      </c>
      <c r="L7" s="16" t="s">
        <v>206</v>
      </c>
    </row>
    <row r="8" spans="1:14" ht="15.75" x14ac:dyDescent="0.25">
      <c r="A8" s="18" t="s">
        <v>59</v>
      </c>
      <c r="B8" s="92">
        <f>B9+B12+B13+B16+B21+B22+B25</f>
        <v>1553631062</v>
      </c>
      <c r="C8" s="92">
        <f t="shared" ref="C8:F8" si="0">C9+C12+C13+C16+C21+C22+C25</f>
        <v>1641168465</v>
      </c>
      <c r="D8" s="92">
        <f t="shared" si="0"/>
        <v>1729441021</v>
      </c>
      <c r="E8" s="92">
        <f t="shared" si="0"/>
        <v>1790733551</v>
      </c>
      <c r="F8" s="32">
        <f t="shared" si="0"/>
        <v>0</v>
      </c>
      <c r="G8" s="18" t="s">
        <v>60</v>
      </c>
      <c r="H8" s="101">
        <f>H9+H15</f>
        <v>1004786589</v>
      </c>
      <c r="I8" s="101">
        <f t="shared" ref="I8:L8" si="1">I9+I15</f>
        <v>1075872555</v>
      </c>
      <c r="J8" s="101">
        <f t="shared" si="1"/>
        <v>1147119028</v>
      </c>
      <c r="K8" s="101">
        <f t="shared" si="1"/>
        <v>1205834682</v>
      </c>
      <c r="L8" s="36">
        <f t="shared" si="1"/>
        <v>0</v>
      </c>
    </row>
    <row r="9" spans="1:14" ht="30" customHeight="1" x14ac:dyDescent="0.25">
      <c r="A9" s="19" t="s">
        <v>124</v>
      </c>
      <c r="B9" s="98">
        <f>B10+B11</f>
        <v>759784606</v>
      </c>
      <c r="C9" s="238">
        <f t="shared" ref="C9:F9" si="2">C10+C11</f>
        <v>827767595</v>
      </c>
      <c r="D9" s="238">
        <f t="shared" si="2"/>
        <v>838235065</v>
      </c>
      <c r="E9" s="238">
        <f t="shared" ref="E9" si="3">E10+E11</f>
        <v>824963580</v>
      </c>
      <c r="F9" s="33">
        <f t="shared" si="2"/>
        <v>0</v>
      </c>
      <c r="G9" s="23" t="s">
        <v>40</v>
      </c>
      <c r="H9" s="103">
        <f>H10+H11+H12+H13+H14</f>
        <v>270230955</v>
      </c>
      <c r="I9" s="103">
        <f>I10+I11+I12+I13+I14</f>
        <v>335458995</v>
      </c>
      <c r="J9" s="103">
        <f t="shared" ref="J9:L9" si="4">J10+J11+J12+J13+J14</f>
        <v>382656347</v>
      </c>
      <c r="K9" s="103">
        <f t="shared" si="4"/>
        <v>431065553</v>
      </c>
      <c r="L9" s="34">
        <f t="shared" si="4"/>
        <v>0</v>
      </c>
    </row>
    <row r="10" spans="1:14" ht="13.5" customHeight="1" x14ac:dyDescent="0.25">
      <c r="A10" s="21" t="s">
        <v>128</v>
      </c>
      <c r="B10" s="93">
        <f>'1.sz.tábla'!E10</f>
        <v>734669522</v>
      </c>
      <c r="C10" s="93">
        <f>'1.sz.tábla'!H10</f>
        <v>771242363</v>
      </c>
      <c r="D10" s="93">
        <f>'1.sz.tábla'!K10</f>
        <v>781709833</v>
      </c>
      <c r="E10" s="93">
        <f>'1.sz.tábla'!N10</f>
        <v>781080385</v>
      </c>
      <c r="F10" s="20"/>
      <c r="G10" s="21" t="s">
        <v>41</v>
      </c>
      <c r="H10" s="102">
        <f>'2.sz.tábla'!E10</f>
        <v>103072240</v>
      </c>
      <c r="I10" s="102">
        <f>'2.sz.tábla'!H10</f>
        <v>140609083</v>
      </c>
      <c r="J10" s="102">
        <f>'2.sz.tábla'!K10</f>
        <v>142782345</v>
      </c>
      <c r="K10" s="102">
        <f>'2.sz.tábla'!N10</f>
        <v>130140308</v>
      </c>
      <c r="L10" s="20"/>
    </row>
    <row r="11" spans="1:14" ht="28.5" customHeight="1" x14ac:dyDescent="0.25">
      <c r="A11" s="22" t="s">
        <v>129</v>
      </c>
      <c r="B11" s="94">
        <f>'1.sz.tábla'!E18</f>
        <v>25115084</v>
      </c>
      <c r="C11" s="94">
        <f>'1.sz.tábla'!H18</f>
        <v>56525232</v>
      </c>
      <c r="D11" s="94">
        <f>'1.sz.tábla'!K18</f>
        <v>56525232</v>
      </c>
      <c r="E11" s="94">
        <f>'1.sz.tábla'!N18</f>
        <v>43883195</v>
      </c>
      <c r="F11" s="20"/>
      <c r="G11" s="21" t="s">
        <v>61</v>
      </c>
      <c r="H11" s="102">
        <f>'2.sz.tábla'!E13</f>
        <v>14491199</v>
      </c>
      <c r="I11" s="102">
        <f>'2.sz.tábla'!H13</f>
        <v>19346698</v>
      </c>
      <c r="J11" s="102">
        <f>'2.sz.tábla'!K13</f>
        <v>19248174</v>
      </c>
      <c r="K11" s="102">
        <f>'2.sz.tábla'!N13</f>
        <v>18416534</v>
      </c>
      <c r="L11" s="20"/>
    </row>
    <row r="12" spans="1:14" ht="31.5" x14ac:dyDescent="0.25">
      <c r="A12" s="19" t="s">
        <v>125</v>
      </c>
      <c r="B12" s="100">
        <f>'1.sz.tábla'!E22</f>
        <v>546638456</v>
      </c>
      <c r="C12" s="100">
        <f>'1.sz.tábla'!H22</f>
        <v>546638456</v>
      </c>
      <c r="D12" s="100">
        <f>'1.sz.tábla'!K22</f>
        <v>546638456</v>
      </c>
      <c r="E12" s="100">
        <f>'1.sz.tábla'!L22</f>
        <v>546638456</v>
      </c>
      <c r="F12" s="20"/>
      <c r="G12" s="21" t="s">
        <v>43</v>
      </c>
      <c r="H12" s="102">
        <f>'2.sz.tábla'!E14</f>
        <v>135876550</v>
      </c>
      <c r="I12" s="102">
        <f>'2.sz.tábla'!H14</f>
        <v>150919410</v>
      </c>
      <c r="J12" s="102">
        <f>'2.sz.tábla'!K14</f>
        <v>165060548</v>
      </c>
      <c r="K12" s="102">
        <f>'2.sz.tábla'!N14</f>
        <v>207649146</v>
      </c>
      <c r="L12" s="20"/>
    </row>
    <row r="13" spans="1:14" ht="15.75" x14ac:dyDescent="0.25">
      <c r="A13" s="23" t="s">
        <v>22</v>
      </c>
      <c r="B13" s="94">
        <f>B14+B15</f>
        <v>179650000</v>
      </c>
      <c r="C13" s="94">
        <f>C14+C15</f>
        <v>179650000</v>
      </c>
      <c r="D13" s="94">
        <f>D14+D15</f>
        <v>220847086</v>
      </c>
      <c r="E13" s="94">
        <f>E14+E15</f>
        <v>252373818</v>
      </c>
      <c r="F13" s="34">
        <f t="shared" ref="F13" si="5">F14+F15</f>
        <v>0</v>
      </c>
      <c r="G13" s="21" t="s">
        <v>127</v>
      </c>
      <c r="H13" s="102">
        <f>'2.sz.tábla'!E20</f>
        <v>5070000</v>
      </c>
      <c r="I13" s="102">
        <f>'2.sz.tábla'!H20</f>
        <v>5070000</v>
      </c>
      <c r="J13" s="102">
        <f>'2.sz.tábla'!K20</f>
        <v>5183818</v>
      </c>
      <c r="K13" s="102">
        <f>'2.sz.tábla'!N20</f>
        <v>6189438</v>
      </c>
      <c r="L13" s="20"/>
    </row>
    <row r="14" spans="1:14" ht="15.75" x14ac:dyDescent="0.25">
      <c r="A14" s="24" t="s">
        <v>81</v>
      </c>
      <c r="B14" s="94">
        <f>'1.sz.tábla'!E26</f>
        <v>178000000</v>
      </c>
      <c r="C14" s="94">
        <f>'1.sz.tábla'!H26</f>
        <v>178000000</v>
      </c>
      <c r="D14" s="94">
        <f>'1.sz.tábla'!K26</f>
        <v>219000000</v>
      </c>
      <c r="E14" s="94">
        <f>'1.sz.tábla'!N26</f>
        <v>248892819</v>
      </c>
      <c r="F14" s="20"/>
      <c r="G14" s="21" t="s">
        <v>45</v>
      </c>
      <c r="H14" s="102">
        <f>'2.sz.tábla'!E23</f>
        <v>11720966</v>
      </c>
      <c r="I14" s="102">
        <f>'2.sz.tábla'!H23</f>
        <v>19513804</v>
      </c>
      <c r="J14" s="102">
        <f>'2.sz.tábla'!K23</f>
        <v>50381462</v>
      </c>
      <c r="K14" s="102">
        <f>'2.sz.tábla'!N23</f>
        <v>68670127</v>
      </c>
      <c r="L14" s="20"/>
    </row>
    <row r="15" spans="1:14" ht="15.75" x14ac:dyDescent="0.25">
      <c r="A15" s="24" t="s">
        <v>77</v>
      </c>
      <c r="B15" s="94">
        <f>'1.sz.tábla'!E29</f>
        <v>1650000</v>
      </c>
      <c r="C15" s="94">
        <f>'1.sz.tábla'!H29</f>
        <v>1650000</v>
      </c>
      <c r="D15" s="94">
        <f>'1.sz.tábla'!K29</f>
        <v>1847086</v>
      </c>
      <c r="E15" s="94">
        <f>'1.sz.tábla'!N29</f>
        <v>3480999</v>
      </c>
      <c r="F15" s="20"/>
      <c r="G15" s="23" t="s">
        <v>135</v>
      </c>
      <c r="H15" s="103">
        <f>H16+H17+H18</f>
        <v>734555634</v>
      </c>
      <c r="I15" s="103">
        <f t="shared" ref="I15:L15" si="6">I16+I17+I18</f>
        <v>740413560</v>
      </c>
      <c r="J15" s="103">
        <f t="shared" si="6"/>
        <v>764462681</v>
      </c>
      <c r="K15" s="103">
        <f t="shared" si="6"/>
        <v>774769129</v>
      </c>
      <c r="L15" s="34">
        <f t="shared" si="6"/>
        <v>0</v>
      </c>
    </row>
    <row r="16" spans="1:14" ht="15.75" x14ac:dyDescent="0.25">
      <c r="A16" s="23" t="s">
        <v>126</v>
      </c>
      <c r="B16" s="94">
        <f>B17+B18+B19+B20</f>
        <v>67558000</v>
      </c>
      <c r="C16" s="94">
        <f>C17+C18+C19+C20</f>
        <v>80512414</v>
      </c>
      <c r="D16" s="94">
        <f>D17+D18+D19+D20</f>
        <v>97512414</v>
      </c>
      <c r="E16" s="94">
        <f>E17+E18+E19+E20</f>
        <v>140549697</v>
      </c>
      <c r="F16" s="34">
        <f t="shared" ref="F16" si="7">F17+F18+F19+F20</f>
        <v>0</v>
      </c>
      <c r="G16" s="21" t="s">
        <v>46</v>
      </c>
      <c r="H16" s="102">
        <f>'2.sz.tábla'!E28</f>
        <v>5646552</v>
      </c>
      <c r="I16" s="102">
        <f>'2.sz.tábla'!H28</f>
        <v>26871478</v>
      </c>
      <c r="J16" s="102">
        <f>'2.sz.tábla'!K28</f>
        <v>52707801</v>
      </c>
      <c r="K16" s="102">
        <f>'2.sz.tábla'!N28</f>
        <v>61432757</v>
      </c>
      <c r="L16" s="20"/>
    </row>
    <row r="17" spans="1:12" ht="15.75" x14ac:dyDescent="0.25">
      <c r="A17" s="24" t="s">
        <v>94</v>
      </c>
      <c r="B17" s="94">
        <f>'1.sz.tábla'!E33</f>
        <v>43480000</v>
      </c>
      <c r="C17" s="94">
        <f>'1.sz.tábla'!H33</f>
        <v>55982077</v>
      </c>
      <c r="D17" s="94">
        <f>'1.sz.tábla'!K33</f>
        <v>55982077</v>
      </c>
      <c r="E17" s="94">
        <f>'1.sz.tábla'!N33</f>
        <v>55982077</v>
      </c>
      <c r="F17" s="20"/>
      <c r="G17" s="21" t="s">
        <v>47</v>
      </c>
      <c r="H17" s="102">
        <f>'2.sz.tábla'!E34</f>
        <v>728909082</v>
      </c>
      <c r="I17" s="102">
        <f>'2.sz.tábla'!H34</f>
        <v>713542082</v>
      </c>
      <c r="J17" s="102">
        <f>'2.sz.tábla'!K34</f>
        <v>711754880</v>
      </c>
      <c r="K17" s="102">
        <f>'2.sz.tábla'!N34</f>
        <v>713336372</v>
      </c>
      <c r="L17" s="20"/>
    </row>
    <row r="18" spans="1:12" ht="15.75" x14ac:dyDescent="0.25">
      <c r="A18" s="24" t="s">
        <v>130</v>
      </c>
      <c r="B18" s="94">
        <f>'1.sz.tábla'!E35</f>
        <v>3000000</v>
      </c>
      <c r="C18" s="94">
        <f>'1.sz.tábla'!H35</f>
        <v>3000000</v>
      </c>
      <c r="D18" s="94">
        <f>'1.sz.tábla'!K35</f>
        <v>15000000</v>
      </c>
      <c r="E18" s="94">
        <f>'1.sz.tábla'!N35</f>
        <v>42510133</v>
      </c>
      <c r="F18" s="20"/>
      <c r="G18" s="21" t="s">
        <v>48</v>
      </c>
      <c r="H18" s="102">
        <f>'2.sz.tábla'!E38</f>
        <v>0</v>
      </c>
      <c r="I18" s="102">
        <f>'2.sz.tábla'!F38</f>
        <v>0</v>
      </c>
      <c r="J18" s="102">
        <f>'2.sz.tábla'!G38</f>
        <v>0</v>
      </c>
      <c r="K18" s="102"/>
      <c r="L18" s="20"/>
    </row>
    <row r="19" spans="1:12" ht="15.75" x14ac:dyDescent="0.25">
      <c r="A19" s="24" t="s">
        <v>96</v>
      </c>
      <c r="B19" s="94">
        <f>'1.sz.tábla'!E36</f>
        <v>9678000</v>
      </c>
      <c r="C19" s="94">
        <f>'1.sz.tábla'!H36</f>
        <v>10110000</v>
      </c>
      <c r="D19" s="94">
        <f>'1.sz.tábla'!K36</f>
        <v>15110000</v>
      </c>
      <c r="E19" s="94">
        <f>'1.sz.tábla'!N36</f>
        <v>24222496</v>
      </c>
      <c r="F19" s="20"/>
      <c r="G19" s="21"/>
      <c r="H19" s="102"/>
      <c r="I19" s="102"/>
      <c r="J19" s="102"/>
      <c r="K19" s="102"/>
      <c r="L19" s="20"/>
    </row>
    <row r="20" spans="1:12" ht="15.75" x14ac:dyDescent="0.25">
      <c r="A20" s="24" t="s">
        <v>97</v>
      </c>
      <c r="B20" s="94">
        <f>'1.sz.tábla'!E37</f>
        <v>11400000</v>
      </c>
      <c r="C20" s="94">
        <f>'1.sz.tábla'!H37</f>
        <v>11420337</v>
      </c>
      <c r="D20" s="94">
        <f>'1.sz.tábla'!K37</f>
        <v>11420337</v>
      </c>
      <c r="E20" s="94">
        <f>'1.sz.tábla'!N37</f>
        <v>17834991</v>
      </c>
      <c r="F20" s="20"/>
      <c r="G20" s="21"/>
      <c r="H20" s="102"/>
      <c r="I20" s="102"/>
      <c r="J20" s="102"/>
      <c r="K20" s="102"/>
      <c r="L20" s="20"/>
    </row>
    <row r="21" spans="1:12" ht="15.75" x14ac:dyDescent="0.25">
      <c r="A21" s="23" t="s">
        <v>83</v>
      </c>
      <c r="B21" s="94">
        <f>'1.sz.tábla'!E38</f>
        <v>0</v>
      </c>
      <c r="C21" s="100">
        <f>'1.sz.tábla'!H38</f>
        <v>1600000</v>
      </c>
      <c r="D21" s="100">
        <f>'1.sz.tábla'!K38</f>
        <v>1760000</v>
      </c>
      <c r="E21" s="100">
        <f>'1.sz.tábla'!N38</f>
        <v>1760000</v>
      </c>
      <c r="F21" s="20"/>
      <c r="G21" s="21"/>
      <c r="H21" s="102"/>
      <c r="I21" s="102"/>
      <c r="J21" s="102"/>
      <c r="K21" s="102"/>
      <c r="L21" s="20"/>
    </row>
    <row r="22" spans="1:12" ht="15.75" x14ac:dyDescent="0.25">
      <c r="A22" s="23" t="s">
        <v>87</v>
      </c>
      <c r="B22" s="94">
        <f>B23+B24</f>
        <v>0</v>
      </c>
      <c r="C22" s="94">
        <f t="shared" ref="C22:F22" si="8">C23+C24</f>
        <v>0</v>
      </c>
      <c r="D22" s="100">
        <f t="shared" si="8"/>
        <v>620000</v>
      </c>
      <c r="E22" s="100">
        <f t="shared" si="8"/>
        <v>620000</v>
      </c>
      <c r="F22" s="34">
        <f t="shared" si="8"/>
        <v>0</v>
      </c>
      <c r="G22" s="21"/>
      <c r="H22" s="102"/>
      <c r="I22" s="102"/>
      <c r="J22" s="102"/>
      <c r="K22" s="102"/>
      <c r="L22" s="20"/>
    </row>
    <row r="23" spans="1:12" ht="28.5" customHeight="1" x14ac:dyDescent="0.25">
      <c r="A23" s="22" t="s">
        <v>131</v>
      </c>
      <c r="B23" s="94">
        <f>'1.sz.tábla'!E41</f>
        <v>0</v>
      </c>
      <c r="C23" s="94"/>
      <c r="D23" s="94"/>
      <c r="E23" s="94"/>
      <c r="F23" s="20"/>
      <c r="G23" s="21"/>
      <c r="H23" s="102"/>
      <c r="I23" s="102"/>
      <c r="J23" s="102"/>
      <c r="K23" s="102"/>
      <c r="L23" s="20"/>
    </row>
    <row r="24" spans="1:12" ht="30" customHeight="1" x14ac:dyDescent="0.25">
      <c r="A24" s="22" t="s">
        <v>132</v>
      </c>
      <c r="B24" s="94">
        <f>'1.sz.tábla'!E42</f>
        <v>0</v>
      </c>
      <c r="C24" s="94"/>
      <c r="D24" s="94">
        <v>620000</v>
      </c>
      <c r="E24" s="94">
        <v>620000</v>
      </c>
      <c r="F24" s="20"/>
      <c r="G24" s="21"/>
      <c r="H24" s="102"/>
      <c r="I24" s="102"/>
      <c r="J24" s="102"/>
      <c r="K24" s="102"/>
      <c r="L24" s="20"/>
    </row>
    <row r="25" spans="1:12" ht="15.75" x14ac:dyDescent="0.25">
      <c r="A25" s="23" t="s">
        <v>88</v>
      </c>
      <c r="B25" s="94">
        <f>B26+B27</f>
        <v>0</v>
      </c>
      <c r="C25" s="100">
        <f t="shared" ref="C25:F25" si="9">C26+C27</f>
        <v>5000000</v>
      </c>
      <c r="D25" s="100">
        <f t="shared" si="9"/>
        <v>23828000</v>
      </c>
      <c r="E25" s="100">
        <f t="shared" si="9"/>
        <v>23828000</v>
      </c>
      <c r="F25" s="34">
        <f t="shared" si="9"/>
        <v>0</v>
      </c>
      <c r="G25" s="21"/>
      <c r="H25" s="102"/>
      <c r="I25" s="102"/>
      <c r="J25" s="102"/>
      <c r="K25" s="102"/>
      <c r="L25" s="20"/>
    </row>
    <row r="26" spans="1:12" ht="31.5" x14ac:dyDescent="0.25">
      <c r="A26" s="22" t="s">
        <v>133</v>
      </c>
      <c r="B26" s="94">
        <f>'1.sz.tábla'!E44</f>
        <v>0</v>
      </c>
      <c r="C26" s="94"/>
      <c r="D26" s="94"/>
      <c r="E26" s="94"/>
      <c r="F26" s="20"/>
      <c r="G26" s="21"/>
      <c r="H26" s="102"/>
      <c r="I26" s="102"/>
      <c r="J26" s="102"/>
      <c r="K26" s="102"/>
      <c r="L26" s="20"/>
    </row>
    <row r="27" spans="1:12" ht="31.5" x14ac:dyDescent="0.25">
      <c r="A27" s="22" t="s">
        <v>134</v>
      </c>
      <c r="B27" s="94">
        <f>'1.sz.tábla'!E45</f>
        <v>0</v>
      </c>
      <c r="C27" s="94">
        <f>'1.sz.tábla'!H43</f>
        <v>5000000</v>
      </c>
      <c r="D27" s="94">
        <f>'1.sz.tábla'!K43</f>
        <v>23828000</v>
      </c>
      <c r="E27" s="94">
        <f>'1.sz.tábla'!N43</f>
        <v>23828000</v>
      </c>
      <c r="F27" s="20"/>
      <c r="G27" s="21"/>
      <c r="H27" s="102"/>
      <c r="I27" s="102"/>
      <c r="J27" s="102"/>
      <c r="K27" s="102"/>
      <c r="L27" s="20"/>
    </row>
    <row r="28" spans="1:12" ht="15.75" x14ac:dyDescent="0.25">
      <c r="A28" s="21"/>
      <c r="B28" s="95"/>
      <c r="C28" s="95"/>
      <c r="D28" s="95"/>
      <c r="E28" s="95"/>
      <c r="F28" s="20"/>
      <c r="G28" s="21"/>
      <c r="H28" s="102"/>
      <c r="I28" s="102"/>
      <c r="J28" s="102"/>
      <c r="K28" s="102"/>
      <c r="L28" s="20"/>
    </row>
    <row r="29" spans="1:12" ht="15.75" x14ac:dyDescent="0.25">
      <c r="A29" s="21"/>
      <c r="B29" s="95"/>
      <c r="C29" s="95"/>
      <c r="D29" s="95"/>
      <c r="E29" s="95"/>
      <c r="F29" s="20"/>
      <c r="G29" s="21"/>
      <c r="H29" s="102"/>
      <c r="I29" s="102"/>
      <c r="J29" s="102"/>
      <c r="K29" s="102"/>
      <c r="L29" s="20"/>
    </row>
    <row r="30" spans="1:12" s="3" customFormat="1" ht="15.75" x14ac:dyDescent="0.25">
      <c r="A30" s="25" t="s">
        <v>176</v>
      </c>
      <c r="B30" s="96">
        <f>B31</f>
        <v>220000000</v>
      </c>
      <c r="C30" s="96">
        <f t="shared" ref="C30:F30" si="10">C31</f>
        <v>223937292</v>
      </c>
      <c r="D30" s="96">
        <f t="shared" si="10"/>
        <v>209803439</v>
      </c>
      <c r="E30" s="96">
        <f t="shared" si="10"/>
        <v>209803439</v>
      </c>
      <c r="F30" s="140">
        <f t="shared" si="10"/>
        <v>0</v>
      </c>
      <c r="G30" s="25" t="s">
        <v>136</v>
      </c>
      <c r="H30" s="103">
        <f>H31</f>
        <v>768844473</v>
      </c>
      <c r="I30" s="103">
        <f t="shared" ref="I30:L30" si="11">I31</f>
        <v>789233202</v>
      </c>
      <c r="J30" s="103">
        <f t="shared" si="11"/>
        <v>792125432</v>
      </c>
      <c r="K30" s="103">
        <f t="shared" si="11"/>
        <v>794702308</v>
      </c>
      <c r="L30" s="141">
        <f t="shared" si="11"/>
        <v>0</v>
      </c>
    </row>
    <row r="31" spans="1:12" s="3" customFormat="1" ht="15.75" x14ac:dyDescent="0.25">
      <c r="A31" s="23" t="s">
        <v>177</v>
      </c>
      <c r="B31" s="99">
        <f>B32+B33+B34</f>
        <v>220000000</v>
      </c>
      <c r="C31" s="96">
        <f t="shared" ref="C31:F31" si="12">C32+C33+C34</f>
        <v>223937292</v>
      </c>
      <c r="D31" s="96">
        <f t="shared" si="12"/>
        <v>209803439</v>
      </c>
      <c r="E31" s="96">
        <f t="shared" si="12"/>
        <v>209803439</v>
      </c>
      <c r="F31" s="140">
        <f t="shared" si="12"/>
        <v>0</v>
      </c>
      <c r="G31" s="23" t="s">
        <v>137</v>
      </c>
      <c r="H31" s="104">
        <f>H32+H33+H34</f>
        <v>768844473</v>
      </c>
      <c r="I31" s="103">
        <f t="shared" ref="I31:L31" si="13">I32+I33+I34</f>
        <v>789233202</v>
      </c>
      <c r="J31" s="103">
        <f t="shared" si="13"/>
        <v>792125432</v>
      </c>
      <c r="K31" s="103">
        <f t="shared" si="13"/>
        <v>794702308</v>
      </c>
      <c r="L31" s="141">
        <f t="shared" si="13"/>
        <v>0</v>
      </c>
    </row>
    <row r="32" spans="1:12" ht="28.5" customHeight="1" x14ac:dyDescent="0.25">
      <c r="A32" s="21" t="s">
        <v>138</v>
      </c>
      <c r="B32" s="95">
        <f>'3.sz.tábla'!E11</f>
        <v>220000000</v>
      </c>
      <c r="C32" s="95">
        <f>'3.sz.tábla'!F11</f>
        <v>223937292</v>
      </c>
      <c r="D32" s="95">
        <f>'3.sz.tábla'!G11</f>
        <v>209803439</v>
      </c>
      <c r="E32" s="95">
        <f>'3.sz.tábla'!H11</f>
        <v>209803439</v>
      </c>
      <c r="F32" s="20"/>
      <c r="G32" s="22" t="s">
        <v>178</v>
      </c>
      <c r="H32" s="102">
        <f>'3.sz.tábla'!E23</f>
        <v>26961084</v>
      </c>
      <c r="I32" s="102">
        <f>'3.sz.tábla'!F23</f>
        <v>26961084</v>
      </c>
      <c r="J32" s="102">
        <f>'3.sz.tábla'!G23</f>
        <v>26961084</v>
      </c>
      <c r="K32" s="102">
        <f>'3.sz.tábla'!H23</f>
        <v>26961084</v>
      </c>
      <c r="L32" s="20"/>
    </row>
    <row r="33" spans="1:12" ht="30" customHeight="1" x14ac:dyDescent="0.25">
      <c r="A33" s="22" t="s">
        <v>139</v>
      </c>
      <c r="B33" s="95">
        <f>'3.sz.tábla'!E12</f>
        <v>0</v>
      </c>
      <c r="C33" s="96"/>
      <c r="D33" s="96"/>
      <c r="E33" s="96"/>
      <c r="F33" s="20"/>
      <c r="G33" s="22" t="s">
        <v>179</v>
      </c>
      <c r="H33" s="102">
        <f>'3.sz.tábla'!E24</f>
        <v>24343673</v>
      </c>
      <c r="I33" s="102">
        <f>'3.sz.tábla'!F24</f>
        <v>24343673</v>
      </c>
      <c r="J33" s="102">
        <f>'3.sz.tábla'!G24</f>
        <v>24343673</v>
      </c>
      <c r="K33" s="102">
        <f>'3.sz.tábla'!H24</f>
        <v>24343673</v>
      </c>
      <c r="L33" s="20"/>
    </row>
    <row r="34" spans="1:12" ht="15.75" x14ac:dyDescent="0.25">
      <c r="A34" s="21" t="s">
        <v>140</v>
      </c>
      <c r="B34" s="95">
        <f>'3.sz.tábla'!E13</f>
        <v>0</v>
      </c>
      <c r="C34" s="96"/>
      <c r="D34" s="96"/>
      <c r="E34" s="96"/>
      <c r="F34" s="20"/>
      <c r="G34" s="21" t="s">
        <v>140</v>
      </c>
      <c r="H34" s="102">
        <f>'3.sz.tábla'!E25</f>
        <v>717539716</v>
      </c>
      <c r="I34" s="102">
        <f>'3.sz.tábla'!F25</f>
        <v>737928445</v>
      </c>
      <c r="J34" s="102">
        <f>'3.sz.tábla'!G25</f>
        <v>740820675</v>
      </c>
      <c r="K34" s="102">
        <f>'3.sz.tábla'!H25</f>
        <v>743397551</v>
      </c>
      <c r="L34" s="20"/>
    </row>
    <row r="35" spans="1:12" ht="15.75" x14ac:dyDescent="0.25">
      <c r="A35" s="21"/>
      <c r="B35" s="95"/>
      <c r="C35" s="95"/>
      <c r="D35" s="95"/>
      <c r="E35" s="95"/>
      <c r="F35" s="20"/>
      <c r="G35" s="21"/>
      <c r="H35" s="102"/>
      <c r="I35" s="102"/>
      <c r="J35" s="102"/>
      <c r="K35" s="102"/>
      <c r="L35" s="20"/>
    </row>
    <row r="36" spans="1:12" ht="15.75" x14ac:dyDescent="0.25">
      <c r="A36" s="21"/>
      <c r="B36" s="95"/>
      <c r="C36" s="95"/>
      <c r="D36" s="95"/>
      <c r="E36" s="95"/>
      <c r="F36" s="20"/>
      <c r="G36" s="21"/>
      <c r="H36" s="102"/>
      <c r="I36" s="102"/>
      <c r="J36" s="102"/>
      <c r="K36" s="102"/>
      <c r="L36" s="20"/>
    </row>
    <row r="37" spans="1:12" ht="15.75" x14ac:dyDescent="0.25">
      <c r="A37" s="21"/>
      <c r="B37" s="95"/>
      <c r="C37" s="95"/>
      <c r="D37" s="95"/>
      <c r="E37" s="95"/>
      <c r="F37" s="20"/>
      <c r="G37" s="21"/>
      <c r="H37" s="102"/>
      <c r="I37" s="102"/>
      <c r="J37" s="102"/>
      <c r="K37" s="102"/>
      <c r="L37" s="20"/>
    </row>
    <row r="38" spans="1:12" ht="16.5" thickBot="1" x14ac:dyDescent="0.3">
      <c r="A38" s="26" t="s">
        <v>141</v>
      </c>
      <c r="B38" s="97">
        <f>B8+B30</f>
        <v>1773631062</v>
      </c>
      <c r="C38" s="97">
        <f t="shared" ref="C38:F38" si="14">C8+C30</f>
        <v>1865105757</v>
      </c>
      <c r="D38" s="97">
        <f>D8+D30</f>
        <v>1939244460</v>
      </c>
      <c r="E38" s="97">
        <f t="shared" si="14"/>
        <v>2000536990</v>
      </c>
      <c r="F38" s="35">
        <f t="shared" si="14"/>
        <v>0</v>
      </c>
      <c r="G38" s="26" t="s">
        <v>142</v>
      </c>
      <c r="H38" s="105">
        <f>H8+H30</f>
        <v>1773631062</v>
      </c>
      <c r="I38" s="105">
        <f t="shared" ref="I38:L38" si="15">I8+I30</f>
        <v>1865105757</v>
      </c>
      <c r="J38" s="105">
        <f t="shared" si="15"/>
        <v>1939244460</v>
      </c>
      <c r="K38" s="105">
        <f t="shared" si="15"/>
        <v>2000536990</v>
      </c>
      <c r="L38" s="37">
        <f t="shared" si="15"/>
        <v>0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1.sz.tábla</vt:lpstr>
      <vt:lpstr>2.sz.tábla</vt:lpstr>
      <vt:lpstr>3.sz.tábla</vt:lpstr>
      <vt:lpstr>4.sz.tábla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2026-02-17T09:57:39Z</dcterms:modified>
</cp:coreProperties>
</file>