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firstSheet="5" activeTab="15"/>
  </bookViews>
  <sheets>
    <sheet name="1.sz.tábla" sheetId="1" r:id="rId1"/>
    <sheet name="2.sz.tábla" sheetId="2" r:id="rId2"/>
    <sheet name="3.sz.tábla" sheetId="3" r:id="rId3"/>
    <sheet name="4.sz.tábla" sheetId="4" r:id="rId4"/>
    <sheet name="5.sz.tábla" sheetId="5" r:id="rId5"/>
    <sheet name="6.sz.tábla" sheetId="6" r:id="rId6"/>
    <sheet name="7.sz.tábla" sheetId="7" r:id="rId7"/>
    <sheet name="8.sz.tábla" sheetId="8" r:id="rId8"/>
    <sheet name="9.sz.tábla" sheetId="9" r:id="rId9"/>
    <sheet name="10.sz.tábla" sheetId="10" r:id="rId10"/>
    <sheet name="11.sz.tábla" sheetId="11" r:id="rId11"/>
    <sheet name="12.sz.tábla" sheetId="12" r:id="rId12"/>
    <sheet name="13.sz.tábla" sheetId="13" r:id="rId13"/>
    <sheet name="14.sz.tábla" sheetId="14" r:id="rId14"/>
    <sheet name="15.sz.tábla" sheetId="15" r:id="rId15"/>
    <sheet name="16.sz.tábla" sheetId="16" r:id="rId16"/>
  </sheets>
  <calcPr calcId="152511"/>
</workbook>
</file>

<file path=xl/calcChain.xml><?xml version="1.0" encoding="utf-8"?>
<calcChain xmlns="http://schemas.openxmlformats.org/spreadsheetml/2006/main">
  <c r="F16" i="4" l="1"/>
  <c r="E16" i="4"/>
  <c r="E27" i="4"/>
  <c r="E24" i="4"/>
  <c r="R25" i="2" l="1"/>
  <c r="R19" i="2"/>
  <c r="R17" i="2"/>
  <c r="R32" i="1" l="1"/>
  <c r="S32" i="1"/>
  <c r="R38" i="1"/>
  <c r="R43" i="1"/>
  <c r="E3" i="8" l="1"/>
  <c r="C3" i="8"/>
  <c r="F10" i="8" l="1"/>
  <c r="E9" i="8"/>
  <c r="D9" i="8"/>
  <c r="C9" i="8"/>
  <c r="B9" i="8"/>
  <c r="F8" i="8"/>
  <c r="E7" i="8"/>
  <c r="D7" i="8"/>
  <c r="C7" i="8"/>
  <c r="B7" i="8"/>
  <c r="F7" i="8" s="1"/>
  <c r="F6" i="8"/>
  <c r="E5" i="8"/>
  <c r="E11" i="8" s="1"/>
  <c r="D5" i="8"/>
  <c r="C5" i="8"/>
  <c r="C11" i="8" s="1"/>
  <c r="B5" i="8"/>
  <c r="F4" i="8"/>
  <c r="D11" i="8"/>
  <c r="B11" i="8"/>
  <c r="F5" i="8" l="1"/>
  <c r="F9" i="8"/>
  <c r="F3" i="8"/>
  <c r="F11" i="8" l="1"/>
  <c r="F10" i="16"/>
  <c r="D24" i="6" l="1"/>
  <c r="F12" i="16" l="1"/>
  <c r="F11" i="16"/>
  <c r="F11" i="15"/>
  <c r="C15" i="14"/>
  <c r="F38" i="11"/>
  <c r="E38" i="11"/>
  <c r="D38" i="11"/>
  <c r="C38" i="11"/>
  <c r="G30" i="11"/>
  <c r="E30" i="11"/>
  <c r="D30" i="11"/>
  <c r="C30" i="11"/>
  <c r="F26" i="11"/>
  <c r="F24" i="11" s="1"/>
  <c r="F22" i="11" s="1"/>
  <c r="E24" i="11"/>
  <c r="D24" i="11"/>
  <c r="D22" i="11" s="1"/>
  <c r="C22" i="11"/>
  <c r="G22" i="11"/>
  <c r="E22" i="11"/>
  <c r="D19" i="10"/>
  <c r="C19" i="10"/>
  <c r="E17" i="10"/>
  <c r="E16" i="10"/>
  <c r="E15" i="10"/>
  <c r="E14" i="10"/>
  <c r="E13" i="10"/>
  <c r="D51" i="7"/>
  <c r="C51" i="7"/>
  <c r="D45" i="7"/>
  <c r="D52" i="7" s="1"/>
  <c r="C45" i="7"/>
  <c r="D33" i="7"/>
  <c r="C33" i="7"/>
  <c r="D29" i="7"/>
  <c r="C29" i="7"/>
  <c r="D24" i="7"/>
  <c r="C24" i="7"/>
  <c r="D17" i="7"/>
  <c r="C17" i="7"/>
  <c r="D13" i="7"/>
  <c r="D36" i="7" s="1"/>
  <c r="D53" i="7" s="1"/>
  <c r="C13" i="7"/>
  <c r="C36" i="7" s="1"/>
  <c r="D37" i="6"/>
  <c r="C37" i="6"/>
  <c r="D30" i="6"/>
  <c r="D42" i="6" s="1"/>
  <c r="C30" i="6"/>
  <c r="C42" i="6" s="1"/>
  <c r="C24" i="6"/>
  <c r="D20" i="6"/>
  <c r="D29" i="6" s="1"/>
  <c r="C20" i="6"/>
  <c r="D15" i="6"/>
  <c r="C15" i="6"/>
  <c r="D12" i="6"/>
  <c r="C12" i="6"/>
  <c r="D7" i="6"/>
  <c r="C7" i="6"/>
  <c r="F14" i="16" l="1"/>
  <c r="E19" i="10"/>
  <c r="C53" i="7"/>
  <c r="C52" i="7"/>
  <c r="C29" i="6"/>
  <c r="B23" i="5"/>
  <c r="B20" i="5"/>
  <c r="B24" i="5" s="1"/>
  <c r="B16" i="5"/>
  <c r="B13" i="5"/>
  <c r="B17" i="5" l="1"/>
  <c r="B25" i="5" s="1"/>
  <c r="F24" i="4"/>
  <c r="C24" i="4"/>
  <c r="D24" i="4"/>
  <c r="F27" i="4"/>
  <c r="C27" i="4"/>
  <c r="D27" i="4"/>
  <c r="K33" i="4"/>
  <c r="L33" i="4"/>
  <c r="K34" i="4"/>
  <c r="L34" i="4"/>
  <c r="K35" i="4"/>
  <c r="L35" i="4"/>
  <c r="L17" i="4"/>
  <c r="K17" i="4"/>
  <c r="L16" i="4"/>
  <c r="K16" i="4"/>
  <c r="L13" i="4"/>
  <c r="K13" i="4"/>
  <c r="L14" i="4"/>
  <c r="K14" i="4"/>
  <c r="L12" i="4"/>
  <c r="K12" i="4"/>
  <c r="L11" i="4"/>
  <c r="K11" i="4"/>
  <c r="L10" i="4"/>
  <c r="K10" i="4"/>
  <c r="K15" i="4"/>
  <c r="L15" i="4"/>
  <c r="D34" i="4"/>
  <c r="E34" i="4"/>
  <c r="F34" i="4"/>
  <c r="F22" i="4"/>
  <c r="E22" i="4"/>
  <c r="F12" i="4"/>
  <c r="E12" i="4"/>
  <c r="F28" i="4"/>
  <c r="E28" i="4"/>
  <c r="F25" i="4"/>
  <c r="E25" i="4"/>
  <c r="F21" i="4"/>
  <c r="E21" i="4"/>
  <c r="F20" i="4"/>
  <c r="E20" i="4"/>
  <c r="F19" i="4"/>
  <c r="E19" i="4"/>
  <c r="F18" i="4"/>
  <c r="E18" i="4"/>
  <c r="F17" i="4"/>
  <c r="E17" i="4"/>
  <c r="F15" i="4"/>
  <c r="E15" i="4"/>
  <c r="F14" i="4"/>
  <c r="E14" i="4"/>
  <c r="F11" i="4"/>
  <c r="E11" i="4"/>
  <c r="F10" i="4"/>
  <c r="E10" i="4"/>
  <c r="E33" i="4"/>
  <c r="F33" i="4"/>
  <c r="E35" i="4"/>
  <c r="F35" i="4"/>
  <c r="E13" i="4"/>
  <c r="F13" i="4"/>
  <c r="E9" i="4"/>
  <c r="F9" i="4"/>
  <c r="I29" i="3"/>
  <c r="I26" i="3"/>
  <c r="I21" i="3"/>
  <c r="I22" i="3"/>
  <c r="I20" i="3"/>
  <c r="I8" i="3"/>
  <c r="Q41" i="1"/>
  <c r="R41" i="1"/>
  <c r="Q22" i="1"/>
  <c r="Q47" i="1"/>
  <c r="S47" i="1"/>
  <c r="Q48" i="1"/>
  <c r="S48" i="1"/>
  <c r="Q49" i="1"/>
  <c r="S49" i="1"/>
  <c r="Q44" i="1"/>
  <c r="R44" i="1"/>
  <c r="R39" i="1"/>
  <c r="Q32" i="1" l="1"/>
  <c r="Q25" i="1"/>
  <c r="R25" i="1"/>
  <c r="R47" i="1" s="1"/>
  <c r="R22" i="1"/>
  <c r="R49" i="1" s="1"/>
  <c r="Q40" i="2"/>
  <c r="Q41" i="2"/>
  <c r="Q42" i="2"/>
  <c r="S42" i="2"/>
  <c r="Q34" i="2"/>
  <c r="R34" i="2"/>
  <c r="Q28" i="2"/>
  <c r="R28" i="2"/>
  <c r="Q23" i="2"/>
  <c r="R23" i="2"/>
  <c r="S23" i="2"/>
  <c r="Q20" i="2"/>
  <c r="R20" i="2"/>
  <c r="Q14" i="2"/>
  <c r="R14" i="2"/>
  <c r="S14" i="2"/>
  <c r="Q10" i="2"/>
  <c r="R10" i="2"/>
  <c r="R42" i="2" l="1"/>
  <c r="R40" i="2"/>
  <c r="R41" i="2"/>
  <c r="S40" i="2"/>
  <c r="S41" i="2"/>
  <c r="G8" i="3"/>
  <c r="O10" i="2" l="1"/>
  <c r="O14" i="2"/>
  <c r="P14" i="2"/>
  <c r="O17" i="2"/>
  <c r="O19" i="2"/>
  <c r="O20" i="2"/>
  <c r="O23" i="2"/>
  <c r="P23" i="2"/>
  <c r="O25" i="2"/>
  <c r="O34" i="2"/>
  <c r="O28" i="2"/>
  <c r="O38" i="1"/>
  <c r="N10" i="1" l="1"/>
  <c r="N32" i="1"/>
  <c r="N33" i="1"/>
  <c r="N44" i="1"/>
  <c r="P47" i="1"/>
  <c r="P48" i="1"/>
  <c r="N49" i="1"/>
  <c r="P49" i="1"/>
  <c r="N25" i="1"/>
  <c r="N23" i="2"/>
  <c r="H21" i="3" l="1"/>
  <c r="H22" i="3"/>
  <c r="G22" i="3"/>
  <c r="N34" i="2"/>
  <c r="O40" i="2"/>
  <c r="P40" i="2"/>
  <c r="O41" i="2"/>
  <c r="P41" i="2"/>
  <c r="N42" i="2"/>
  <c r="O42" i="2"/>
  <c r="P42" i="2"/>
  <c r="K42" i="2" l="1"/>
  <c r="L42" i="2"/>
  <c r="M42" i="2"/>
  <c r="K40" i="2" l="1"/>
  <c r="L34" i="2"/>
  <c r="M34" i="2"/>
  <c r="L28" i="2"/>
  <c r="M28" i="2"/>
  <c r="L10" i="2"/>
  <c r="M10" i="2"/>
  <c r="M14" i="2"/>
  <c r="M23" i="2"/>
  <c r="L25" i="2"/>
  <c r="L23" i="2" s="1"/>
  <c r="L19" i="2"/>
  <c r="L17" i="2"/>
  <c r="L14" i="2" s="1"/>
  <c r="K48" i="1"/>
  <c r="L48" i="1"/>
  <c r="M48" i="1"/>
  <c r="K49" i="1"/>
  <c r="L49" i="1"/>
  <c r="M49" i="1"/>
  <c r="L38" i="1"/>
  <c r="J11" i="4"/>
  <c r="I11" i="4"/>
  <c r="J33" i="4"/>
  <c r="J34" i="4"/>
  <c r="J35" i="4"/>
  <c r="J18" i="4"/>
  <c r="C28" i="4" l="1"/>
  <c r="D28" i="4"/>
  <c r="D12" i="4"/>
  <c r="D25" i="4"/>
  <c r="C25" i="4"/>
  <c r="D35" i="4"/>
  <c r="D33" i="4"/>
  <c r="D22" i="4"/>
  <c r="D21" i="4"/>
  <c r="D20" i="4"/>
  <c r="D19" i="4"/>
  <c r="D18" i="4"/>
  <c r="D15" i="4"/>
  <c r="D14" i="4"/>
  <c r="D11" i="4"/>
  <c r="D10" i="4"/>
  <c r="G21" i="3"/>
  <c r="H23" i="2"/>
  <c r="K23" i="2"/>
  <c r="J14" i="4" s="1"/>
  <c r="L40" i="2"/>
  <c r="M40" i="2"/>
  <c r="L41" i="2"/>
  <c r="M41" i="2"/>
  <c r="M47" i="1"/>
  <c r="K26" i="1"/>
  <c r="I18" i="1" l="1"/>
  <c r="H18" i="1"/>
  <c r="I25" i="2"/>
  <c r="D29" i="3" l="1"/>
  <c r="D21" i="3"/>
  <c r="D26" i="3" s="1"/>
  <c r="D22" i="3"/>
  <c r="D10" i="3"/>
  <c r="D9" i="3" s="1"/>
  <c r="D14" i="3" s="1"/>
  <c r="D34" i="2"/>
  <c r="D28" i="2"/>
  <c r="D42" i="2" s="1"/>
  <c r="D23" i="2"/>
  <c r="D20" i="2"/>
  <c r="D14" i="2"/>
  <c r="D10" i="2"/>
  <c r="D40" i="2" s="1"/>
  <c r="D41" i="1"/>
  <c r="D32" i="1"/>
  <c r="D26" i="1"/>
  <c r="D29" i="1"/>
  <c r="D23" i="1"/>
  <c r="D22" i="1" s="1"/>
  <c r="D49" i="1" s="1"/>
  <c r="D18" i="1"/>
  <c r="D10" i="1"/>
  <c r="D41" i="2" l="1"/>
  <c r="D25" i="1"/>
  <c r="D9" i="1"/>
  <c r="D47" i="1" s="1"/>
  <c r="F10" i="1"/>
  <c r="F18" i="1"/>
  <c r="F22" i="1"/>
  <c r="F38" i="1"/>
  <c r="D48" i="1" l="1"/>
  <c r="F25" i="2"/>
  <c r="F19" i="2"/>
  <c r="F17" i="2"/>
  <c r="E22" i="1" l="1"/>
  <c r="E32" i="1"/>
  <c r="E20" i="2" l="1"/>
  <c r="H23" i="1"/>
  <c r="C11" i="4"/>
  <c r="I24" i="2" l="1"/>
  <c r="I19" i="2" l="1"/>
  <c r="I17" i="2"/>
  <c r="F26" i="1"/>
  <c r="C34" i="4" l="1"/>
  <c r="C21" i="4"/>
  <c r="C20" i="4"/>
  <c r="C19" i="4"/>
  <c r="C18" i="4"/>
  <c r="B21" i="4"/>
  <c r="B20" i="4"/>
  <c r="B19" i="4"/>
  <c r="C35" i="4"/>
  <c r="H33" i="1"/>
  <c r="C17" i="4" l="1"/>
  <c r="H32" i="1"/>
  <c r="C16" i="4"/>
  <c r="H28" i="2"/>
  <c r="I14" i="4" l="1"/>
  <c r="I33" i="4"/>
  <c r="I34" i="4"/>
  <c r="I35" i="4"/>
  <c r="B33" i="4"/>
  <c r="C33" i="4"/>
  <c r="H34" i="2"/>
  <c r="I17" i="4" s="1"/>
  <c r="I34" i="2"/>
  <c r="J28" i="2"/>
  <c r="J42" i="2" s="1"/>
  <c r="I28" i="2"/>
  <c r="J23" i="2"/>
  <c r="I23" i="2"/>
  <c r="I20" i="2"/>
  <c r="J20" i="2"/>
  <c r="J14" i="2"/>
  <c r="I14" i="2"/>
  <c r="I10" i="2"/>
  <c r="J10" i="2"/>
  <c r="G39" i="1"/>
  <c r="H39" i="1"/>
  <c r="I39" i="1"/>
  <c r="J39" i="1"/>
  <c r="G33" i="1"/>
  <c r="G32" i="1" s="1"/>
  <c r="J33" i="1"/>
  <c r="J32" i="1" s="1"/>
  <c r="K33" i="1"/>
  <c r="I38" i="1"/>
  <c r="I36" i="1"/>
  <c r="I35" i="1"/>
  <c r="I34" i="1"/>
  <c r="F25" i="1"/>
  <c r="G25" i="1"/>
  <c r="J25" i="1"/>
  <c r="K25" i="1"/>
  <c r="C15" i="4"/>
  <c r="H26" i="1"/>
  <c r="C14" i="4" s="1"/>
  <c r="G23" i="1"/>
  <c r="G22" i="1" s="1"/>
  <c r="H22" i="1"/>
  <c r="I23" i="1"/>
  <c r="I22" i="1" s="1"/>
  <c r="J23" i="1"/>
  <c r="J22" i="1" s="1"/>
  <c r="K23" i="1"/>
  <c r="K22" i="1" s="1"/>
  <c r="G18" i="1"/>
  <c r="J18" i="1"/>
  <c r="K18" i="1"/>
  <c r="L18" i="1"/>
  <c r="M18" i="1"/>
  <c r="N18" i="1"/>
  <c r="N9" i="1" s="1"/>
  <c r="O18" i="1"/>
  <c r="P18" i="1"/>
  <c r="Q18" i="1"/>
  <c r="R18" i="1"/>
  <c r="S18" i="1"/>
  <c r="G10" i="1"/>
  <c r="G9" i="1" s="1"/>
  <c r="H10" i="1"/>
  <c r="C10" i="4" s="1"/>
  <c r="I10" i="1"/>
  <c r="J10" i="1"/>
  <c r="K10" i="1"/>
  <c r="K9" i="1" s="1"/>
  <c r="L10" i="1"/>
  <c r="M10" i="1"/>
  <c r="M9" i="1" s="1"/>
  <c r="O10" i="1"/>
  <c r="P10" i="1"/>
  <c r="Q10" i="1"/>
  <c r="Q9" i="1" s="1"/>
  <c r="R10" i="1"/>
  <c r="S10" i="1"/>
  <c r="S9" i="1" s="1"/>
  <c r="F44" i="1"/>
  <c r="G44" i="1"/>
  <c r="F41" i="1"/>
  <c r="G41" i="1"/>
  <c r="F39" i="1"/>
  <c r="F33" i="1"/>
  <c r="F34" i="2"/>
  <c r="G34" i="2"/>
  <c r="F28" i="2"/>
  <c r="G28" i="2"/>
  <c r="G42" i="2" s="1"/>
  <c r="F23" i="2"/>
  <c r="G23" i="2"/>
  <c r="G20" i="2"/>
  <c r="F14" i="2"/>
  <c r="G14" i="2"/>
  <c r="G10" i="2"/>
  <c r="F20" i="2"/>
  <c r="F39" i="2"/>
  <c r="F10" i="2"/>
  <c r="O9" i="1" l="1"/>
  <c r="K32" i="1"/>
  <c r="K47" i="1" s="1"/>
  <c r="D17" i="4"/>
  <c r="D16" i="4" s="1"/>
  <c r="J40" i="2"/>
  <c r="G49" i="1"/>
  <c r="R9" i="1"/>
  <c r="P9" i="1"/>
  <c r="L9" i="1"/>
  <c r="J9" i="1"/>
  <c r="J48" i="1" s="1"/>
  <c r="J49" i="1"/>
  <c r="H49" i="1"/>
  <c r="G48" i="1"/>
  <c r="C13" i="4"/>
  <c r="G47" i="1"/>
  <c r="F49" i="1"/>
  <c r="F32" i="1"/>
  <c r="I32" i="1"/>
  <c r="H25" i="1"/>
  <c r="C12" i="4"/>
  <c r="G41" i="2"/>
  <c r="J41" i="2"/>
  <c r="I9" i="1"/>
  <c r="J47" i="1"/>
  <c r="H9" i="1"/>
  <c r="I42" i="2"/>
  <c r="I41" i="2"/>
  <c r="I40" i="2"/>
  <c r="F41" i="2"/>
  <c r="G40" i="2"/>
  <c r="H13" i="4"/>
  <c r="H11" i="4"/>
  <c r="H35" i="4"/>
  <c r="H34" i="4"/>
  <c r="H33" i="4"/>
  <c r="C9" i="4"/>
  <c r="B35" i="4"/>
  <c r="B34" i="4"/>
  <c r="B28" i="4"/>
  <c r="B27" i="4"/>
  <c r="B25" i="4"/>
  <c r="B24" i="4"/>
  <c r="B18" i="4"/>
  <c r="R48" i="1" l="1"/>
  <c r="N48" i="1"/>
  <c r="N47" i="1"/>
  <c r="F9" i="1"/>
  <c r="H48" i="1"/>
  <c r="H47" i="1"/>
  <c r="F8" i="3" s="1"/>
  <c r="E34" i="2"/>
  <c r="H17" i="4" s="1"/>
  <c r="E38" i="2"/>
  <c r="E23" i="2"/>
  <c r="H14" i="4" s="1"/>
  <c r="G29" i="3" l="1"/>
  <c r="H8" i="3"/>
  <c r="F38" i="2"/>
  <c r="H18" i="4"/>
  <c r="I32" i="4"/>
  <c r="J32" i="4"/>
  <c r="K32" i="4"/>
  <c r="L32" i="4"/>
  <c r="I31" i="4"/>
  <c r="J31" i="4"/>
  <c r="K31" i="4"/>
  <c r="L31" i="4"/>
  <c r="K9" i="4"/>
  <c r="K8" i="4" s="1"/>
  <c r="K39" i="4" s="1"/>
  <c r="L9" i="4"/>
  <c r="L8" i="4" s="1"/>
  <c r="L39" i="4" s="1"/>
  <c r="H32" i="4"/>
  <c r="H31" i="4" s="1"/>
  <c r="C32" i="4"/>
  <c r="C31" i="4" s="1"/>
  <c r="D32" i="4"/>
  <c r="D31" i="4" s="1"/>
  <c r="E32" i="4"/>
  <c r="E31" i="4" s="1"/>
  <c r="F32" i="4"/>
  <c r="F31" i="4" s="1"/>
  <c r="B32" i="4"/>
  <c r="B31" i="4" s="1"/>
  <c r="C26" i="4"/>
  <c r="D26" i="4"/>
  <c r="E26" i="4"/>
  <c r="F26" i="4"/>
  <c r="C23" i="4"/>
  <c r="C8" i="4" s="1"/>
  <c r="D23" i="4"/>
  <c r="E23" i="4"/>
  <c r="F23" i="4"/>
  <c r="E8" i="4"/>
  <c r="D13" i="4"/>
  <c r="D9" i="4"/>
  <c r="B26" i="4"/>
  <c r="B23" i="4"/>
  <c r="F22" i="3"/>
  <c r="F21" i="3" s="1"/>
  <c r="E22" i="3"/>
  <c r="E21" i="3" s="1"/>
  <c r="F10" i="3"/>
  <c r="F9" i="3" s="1"/>
  <c r="F14" i="3" s="1"/>
  <c r="G10" i="3"/>
  <c r="G9" i="3" s="1"/>
  <c r="G14" i="3" s="1"/>
  <c r="H10" i="3"/>
  <c r="H9" i="3" s="1"/>
  <c r="I10" i="3"/>
  <c r="I9" i="3" s="1"/>
  <c r="I14" i="3" s="1"/>
  <c r="E10" i="3"/>
  <c r="E9" i="3" s="1"/>
  <c r="H38" i="2"/>
  <c r="K38" i="2"/>
  <c r="N38" i="2"/>
  <c r="R38" i="2"/>
  <c r="K34" i="2"/>
  <c r="J17" i="4" s="1"/>
  <c r="K28" i="2"/>
  <c r="J16" i="4" s="1"/>
  <c r="J15" i="4" s="1"/>
  <c r="N28" i="2"/>
  <c r="E28" i="2"/>
  <c r="H20" i="2"/>
  <c r="I13" i="4" s="1"/>
  <c r="K20" i="2"/>
  <c r="J13" i="4" s="1"/>
  <c r="N20" i="2"/>
  <c r="H14" i="2"/>
  <c r="K14" i="2"/>
  <c r="J12" i="4" s="1"/>
  <c r="N14" i="2"/>
  <c r="H10" i="2"/>
  <c r="I10" i="4" s="1"/>
  <c r="K10" i="2"/>
  <c r="J10" i="4" s="1"/>
  <c r="J9" i="4" s="1"/>
  <c r="N10" i="2"/>
  <c r="E14" i="2"/>
  <c r="H12" i="4" s="1"/>
  <c r="E10" i="2"/>
  <c r="D8" i="4" l="1"/>
  <c r="E39" i="4"/>
  <c r="N40" i="2"/>
  <c r="H20" i="3" s="1"/>
  <c r="H26" i="3" s="1"/>
  <c r="N41" i="2"/>
  <c r="H14" i="3"/>
  <c r="J8" i="4"/>
  <c r="J39" i="4" s="1"/>
  <c r="D39" i="4"/>
  <c r="G20" i="3"/>
  <c r="G26" i="3" s="1"/>
  <c r="K41" i="2"/>
  <c r="F8" i="4"/>
  <c r="F39" i="4" s="1"/>
  <c r="I18" i="4"/>
  <c r="F42" i="2"/>
  <c r="F40" i="2"/>
  <c r="H16" i="4"/>
  <c r="H15" i="4" s="1"/>
  <c r="E42" i="2"/>
  <c r="H10" i="4"/>
  <c r="H9" i="4" s="1"/>
  <c r="E41" i="2"/>
  <c r="E40" i="2"/>
  <c r="E20" i="3" s="1"/>
  <c r="E26" i="3" s="1"/>
  <c r="C39" i="4"/>
  <c r="I16" i="4"/>
  <c r="H42" i="2"/>
  <c r="I12" i="4"/>
  <c r="I9" i="4" s="1"/>
  <c r="H41" i="2"/>
  <c r="H40" i="2"/>
  <c r="I44" i="1"/>
  <c r="I49" i="1" s="1"/>
  <c r="L44" i="1"/>
  <c r="O44" i="1"/>
  <c r="E44" i="1"/>
  <c r="I41" i="1"/>
  <c r="L41" i="1"/>
  <c r="O41" i="1"/>
  <c r="E41" i="1"/>
  <c r="L39" i="1"/>
  <c r="O39" i="1"/>
  <c r="E39" i="1"/>
  <c r="B22" i="4" s="1"/>
  <c r="L33" i="1"/>
  <c r="L32" i="1" s="1"/>
  <c r="O33" i="1"/>
  <c r="O32" i="1" s="1"/>
  <c r="S33" i="1"/>
  <c r="O29" i="1"/>
  <c r="S29" i="1"/>
  <c r="I26" i="1"/>
  <c r="I25" i="1" s="1"/>
  <c r="L26" i="1"/>
  <c r="L25" i="1" s="1"/>
  <c r="O26" i="1"/>
  <c r="O25" i="1" s="1"/>
  <c r="O48" i="1" s="1"/>
  <c r="S26" i="1"/>
  <c r="B15" i="4"/>
  <c r="E26" i="1"/>
  <c r="E25" i="1" s="1"/>
  <c r="L23" i="1"/>
  <c r="L22" i="1" s="1"/>
  <c r="O23" i="1"/>
  <c r="O22" i="1" s="1"/>
  <c r="S23" i="1"/>
  <c r="B12" i="4"/>
  <c r="E18" i="1"/>
  <c r="B11" i="4" s="1"/>
  <c r="E10" i="1"/>
  <c r="B10" i="4" s="1"/>
  <c r="O49" i="1" l="1"/>
  <c r="O47" i="1"/>
  <c r="K26" i="3"/>
  <c r="H29" i="3"/>
  <c r="F20" i="3"/>
  <c r="F29" i="3" s="1"/>
  <c r="I15" i="4"/>
  <c r="L47" i="1"/>
  <c r="I48" i="1"/>
  <c r="H8" i="4"/>
  <c r="H39" i="4" s="1"/>
  <c r="F26" i="3"/>
  <c r="I47" i="1"/>
  <c r="B9" i="4"/>
  <c r="I8" i="4"/>
  <c r="I39" i="4" s="1"/>
  <c r="E49" i="1"/>
  <c r="B14" i="4"/>
  <c r="B13" i="4" s="1"/>
  <c r="B17" i="4"/>
  <c r="B16" i="4" s="1"/>
  <c r="E9" i="1"/>
  <c r="E47" i="1" l="1"/>
  <c r="E8" i="3" s="1"/>
  <c r="E29" i="3" s="1"/>
  <c r="F47" i="1"/>
  <c r="F48" i="1"/>
  <c r="E48" i="1"/>
  <c r="B8" i="4"/>
  <c r="B39" i="4" s="1"/>
  <c r="E14" i="3" l="1"/>
</calcChain>
</file>

<file path=xl/sharedStrings.xml><?xml version="1.0" encoding="utf-8"?>
<sst xmlns="http://schemas.openxmlformats.org/spreadsheetml/2006/main" count="730" uniqueCount="464">
  <si>
    <t>Előirányzatok</t>
  </si>
  <si>
    <t>Eredeti előirányzat</t>
  </si>
  <si>
    <t>Bevételi forrás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</si>
  <si>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</si>
  <si>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</si>
  <si>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</si>
  <si>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</si>
  <si>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</si>
  <si>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</si>
  <si>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</si>
  <si>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</si>
  <si>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</si>
  <si>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</si>
  <si>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</si>
  <si>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</si>
  <si>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</si>
  <si>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</si>
  <si>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</si>
  <si>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</si>
  <si>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</si>
  <si>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</si>
  <si>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</si>
  <si>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</si>
  <si>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</si>
  <si>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III. Közhatalmi bevételek</t>
  </si>
  <si>
    <t>KÖLTSÉGVETÉSI BEVÉTEL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</si>
  <si>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</si>
  <si>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</si>
  <si>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</si>
  <si>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</si>
  <si>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</si>
  <si>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</si>
  <si>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</si>
  <si>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</si>
  <si>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</si>
  <si>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</si>
  <si>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</si>
  <si>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</si>
  <si>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</si>
  <si>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Sor-
sz.</t>
  </si>
  <si>
    <t>S.
sz.</t>
  </si>
  <si>
    <t>Kiadási előirányzat megnevezése</t>
  </si>
  <si>
    <t>I. Működési kiadás</t>
  </si>
  <si>
    <t>1. Személyi juttatás</t>
  </si>
  <si>
    <t>2. Munkaadót terhelő járulék</t>
  </si>
  <si>
    <t>3. Dologi és egyéb folyó kiadások</t>
  </si>
  <si>
    <t>4. Ellátottak pénzbeli juttatásai</t>
  </si>
  <si>
    <t>5. Egyéb működési célú kiadások</t>
  </si>
  <si>
    <t>1. Beruházás</t>
  </si>
  <si>
    <t>2. Felújítás</t>
  </si>
  <si>
    <t>3. Egyéb felhalmozási kiadás</t>
  </si>
  <si>
    <t>MEGNEVEZÉS</t>
  </si>
  <si>
    <t>I. Költségvetési bevétel</t>
  </si>
  <si>
    <t>II. Finanszírozási bevétel</t>
  </si>
  <si>
    <t>I. Költégvetési kiadás</t>
  </si>
  <si>
    <t>II. Finanszírozási kiadás</t>
  </si>
  <si>
    <t>BEVÉTEL</t>
  </si>
  <si>
    <t>KIADÁS</t>
  </si>
  <si>
    <t>BEVÉTELEK</t>
  </si>
  <si>
    <t>KIADÁSOK</t>
  </si>
  <si>
    <t>Megnevezés</t>
  </si>
  <si>
    <t>A/ KÖLTSÉGVETÉSI BEVÉTELEK</t>
  </si>
  <si>
    <t>A/ KÖLTSÉGVETÉSI KIADÁSOK</t>
  </si>
  <si>
    <t>2. Munkaadót terhelő járulékok</t>
  </si>
  <si>
    <t>I. módosított ei.</t>
  </si>
  <si>
    <t>II. módosított ei.</t>
  </si>
  <si>
    <t>K1</t>
  </si>
  <si>
    <t>K2</t>
  </si>
  <si>
    <t>K3</t>
  </si>
  <si>
    <t>K4</t>
  </si>
  <si>
    <t>K5</t>
  </si>
  <si>
    <t>K6</t>
  </si>
  <si>
    <t>K7</t>
  </si>
  <si>
    <t>K8</t>
  </si>
  <si>
    <t>Rovat</t>
  </si>
  <si>
    <t>III. módosított ei.</t>
  </si>
  <si>
    <t>B1</t>
  </si>
  <si>
    <t>B2</t>
  </si>
  <si>
    <t>B3</t>
  </si>
  <si>
    <t>2. Egyéb közhatalmi bevételek</t>
  </si>
  <si>
    <t>II. Felhalmozási célú  támogatások államháztartáson  belülről</t>
  </si>
  <si>
    <t>I.  Működési célú támogatások   államháztartáson belülről</t>
  </si>
  <si>
    <t>1. Egyéb felhalmozási célú támogatások államháztartáson belülről</t>
  </si>
  <si>
    <t>1. Értékesítés és forgalmi adók</t>
  </si>
  <si>
    <t>IV.Működési bevételek</t>
  </si>
  <si>
    <t>B4</t>
  </si>
  <si>
    <t>V. Felhalmozási bevételek</t>
  </si>
  <si>
    <t>B5</t>
  </si>
  <si>
    <t>1. Értékesítéből származó bevételek</t>
  </si>
  <si>
    <t>B6</t>
  </si>
  <si>
    <t>VI. Működési célú átvett pénzeszközök</t>
  </si>
  <si>
    <t>VII. Felhalmozási célú átvett pénzeszközök</t>
  </si>
  <si>
    <t>B7</t>
  </si>
  <si>
    <t>1. Működési célú átvett pénzeszközök államháztartáson belülről</t>
  </si>
  <si>
    <t>2. Működési célú átvett pénzeszközök államháztartáson kívülről</t>
  </si>
  <si>
    <t>1. Felhalmozási célú átvett pénzeszközök államháztartáson belülről</t>
  </si>
  <si>
    <t>2. Felhalmozási célú átvett pénzeszközök államháztartáson kívülről</t>
  </si>
  <si>
    <t>1. Szolgáltatások ellenértéke</t>
  </si>
  <si>
    <t>2. Közvetített szolgáltatás</t>
  </si>
  <si>
    <t>35.</t>
  </si>
  <si>
    <t>36.</t>
  </si>
  <si>
    <t>37.</t>
  </si>
  <si>
    <t>K9</t>
  </si>
  <si>
    <t>1. Belföldi finanszírozási kiadások</t>
  </si>
  <si>
    <t>1.2 Államháztartáson belüli megelőlegezések visszafizetése</t>
  </si>
  <si>
    <t>1.3 Központi irányítószervi támogatások</t>
  </si>
  <si>
    <t>B8</t>
  </si>
  <si>
    <t>1. Belföldi finanszírozási bevétel</t>
  </si>
  <si>
    <t>1.1 Maradvány igénybevétel</t>
  </si>
  <si>
    <t>1.1 Foglalkoztatottak személyi juttatása</t>
  </si>
  <si>
    <t>1.2 Külső személyi juttatás</t>
  </si>
  <si>
    <t>3.1 Készletbeszerzések</t>
  </si>
  <si>
    <t>3.2 Kommunikációs szolgáltatások</t>
  </si>
  <si>
    <t>3.3 Szolgáltatási kiadások</t>
  </si>
  <si>
    <t>3.4 Kiküldetések, reklám- és propaganda kiadások</t>
  </si>
  <si>
    <t>3.5 Különféle befizetések és egyéb dologi kiadások</t>
  </si>
  <si>
    <t>4.1 Települési támogatás</t>
  </si>
  <si>
    <t>4.2 Köztemetés</t>
  </si>
  <si>
    <t>38.</t>
  </si>
  <si>
    <t>39.</t>
  </si>
  <si>
    <t>MŰKÖDÉSI KÖLTSÉGVETÉSI BEVÉTEL</t>
  </si>
  <si>
    <t>FELHALMOZÁSI KÖLTSÉGVETÉSI BEVÉTEL</t>
  </si>
  <si>
    <t>KÖLTSÉGVETÉSI KIADÁS</t>
  </si>
  <si>
    <t>MŰKÖDÉSI KÖLTSÉGVETÉSI KIADÁS</t>
  </si>
  <si>
    <t>FELHALMOZÁSI KÖLTSÉGVETÉSI KIADÁS</t>
  </si>
  <si>
    <t>I. Működési célú támogatások  államháztartáson belülről</t>
  </si>
  <si>
    <t>II. Felhalmozási célú támogatások államháztartáson belülről</t>
  </si>
  <si>
    <t>IV. Működési bevételek</t>
  </si>
  <si>
    <t>VI.Működési célú átvett pénzeszközök</t>
  </si>
  <si>
    <t>4. Ellátottak pénzbeli juttatása</t>
  </si>
  <si>
    <t>1. Önkormányzat működési támogatása</t>
  </si>
  <si>
    <t>2. Egyéb működési célú támogatások államháztartáson belülről</t>
  </si>
  <si>
    <t>2. Közvetített szolgáltatások</t>
  </si>
  <si>
    <t>1. Működési célú átvett pénzeszköz államháztartáson belülről</t>
  </si>
  <si>
    <t>2. Működési célú átvett pénzeszköz államháztartáson kívülről</t>
  </si>
  <si>
    <t>1. Felhalmozási célú átvett pénzeszköz államháztartáson belülről</t>
  </si>
  <si>
    <t>2. Felhalmozási célú átvett pénzeszköz államháztartáson kívülről</t>
  </si>
  <si>
    <t>II. Felhalmozási kiadás</t>
  </si>
  <si>
    <t>B/FINANSZÍROZÁSI KIADÁSOK</t>
  </si>
  <si>
    <t>I. Belföldi finanszírozási kiadás</t>
  </si>
  <si>
    <t>1. Maradvány igénybevétele</t>
  </si>
  <si>
    <t>2. Államháztartáson belüli megelőlegezések</t>
  </si>
  <si>
    <t>3. Központi irányítószervi támogatások</t>
  </si>
  <si>
    <t>KÖLTSÉGVETÉSI ÖSSZESÍTETT BEVÉTEL:</t>
  </si>
  <si>
    <t>KÖLTSÉGVETÉSI ÖSSZESÍTETT KIADÁS</t>
  </si>
  <si>
    <t>Finanszírozási kiadás- bevétel jogcímenként</t>
  </si>
  <si>
    <t>5.1 Egyéb működési támogatás államháztartáson belülre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</si>
  <si>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</si>
  <si>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</si>
  <si>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</si>
  <si>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1.4 Települési önkormányzat gyermekétkeztetési feladatok támogatása</t>
  </si>
  <si>
    <t>1.5 Települési önkormányzat kulturális feladatok támogatása</t>
  </si>
  <si>
    <t>1.6 Működési célú költségvetési és kiegészítő támogatások</t>
  </si>
  <si>
    <t>Költségvetés összesített bevétel</t>
  </si>
  <si>
    <t>Költségvetés összesített kiadás</t>
  </si>
  <si>
    <t>kötelező feladat</t>
  </si>
  <si>
    <t>I. módosított előirányzat</t>
  </si>
  <si>
    <t>II. módosított előirányzat</t>
  </si>
  <si>
    <t>III. módosított előirányzat</t>
  </si>
  <si>
    <t>KÖLTSÉGVETÉSI EGYENLEG</t>
  </si>
  <si>
    <t>összesen</t>
  </si>
  <si>
    <t>eredeti előirányzat</t>
  </si>
  <si>
    <t>6. Beruházások</t>
  </si>
  <si>
    <t>7. Felújítások</t>
  </si>
  <si>
    <t>8. Egyéb felhalmozási kiadás</t>
  </si>
  <si>
    <t>önként vállalt feladat</t>
  </si>
  <si>
    <t>1. számú melléklet 2. számú tábla</t>
  </si>
  <si>
    <t>5. Egyéb működési bevétel</t>
  </si>
  <si>
    <t>4. Kiszámlázott általános forgalmi adó</t>
  </si>
  <si>
    <t>3. Ellátási díjak</t>
  </si>
  <si>
    <t>40.</t>
  </si>
  <si>
    <t>3. Ellátási díj</t>
  </si>
  <si>
    <t>1.2 Államháztartáson belüli megelőlegezések</t>
  </si>
  <si>
    <t>1.1 Hitel-, kölcsöntörlesztés államháztartáson kívülre</t>
  </si>
  <si>
    <t>I. Belföldi finanszírozási bevétel</t>
  </si>
  <si>
    <t>B/FINANSZÍROZÁSI BEVÉTELEK</t>
  </si>
  <si>
    <t>2. Államháztartáosn belüli megelőlegezések visszafizetése</t>
  </si>
  <si>
    <t>1. Hitel-, kölcsöntörlesztés államháztartáson kívülre</t>
  </si>
  <si>
    <t>6.1 Immateriális javak beszerzése, létesítése</t>
  </si>
  <si>
    <t>6.2 Ingatlanok beszerzése, létesítése</t>
  </si>
  <si>
    <t>6.3 Informatikai eszközök beszerzése, létesítése</t>
  </si>
  <si>
    <t>6.4 Egyéb tárgyi eszközök beszerzése, létesítése</t>
  </si>
  <si>
    <t>6.5 Beruházási célú előzetesen felszámított áfa</t>
  </si>
  <si>
    <t>7.1 Ingatlanok felújítása</t>
  </si>
  <si>
    <t xml:space="preserve">7.2 Egyéb tárgyi eszköz felújítása </t>
  </si>
  <si>
    <t>7.3Felújítási célú előzetesen felszámított áfa</t>
  </si>
  <si>
    <t>8.1 Tartalék</t>
  </si>
  <si>
    <t>1.3 Települési önkormányzat egyes szociális és gyermekjóléti  támogatása</t>
  </si>
  <si>
    <t xml:space="preserve"> 1.7 Elszámolásból származó bevételek</t>
  </si>
  <si>
    <t xml:space="preserve">   2.1 Eu-s programok és azok hazai finanszírozása</t>
  </si>
  <si>
    <t xml:space="preserve">   2.2 Társadalombiztosítási alapok</t>
  </si>
  <si>
    <t xml:space="preserve">   2.3 Elkülönített állami pénzalapok</t>
  </si>
  <si>
    <t xml:space="preserve"> 1.1 Eu-s programok és azok hazai finanszírozása</t>
  </si>
  <si>
    <t xml:space="preserve">  1.1 Állandó jelleggel végzett iparűzési tevékenység után fizetendő helyi iparűzési adó</t>
  </si>
  <si>
    <t>2.1 Bírság</t>
  </si>
  <si>
    <t xml:space="preserve"> 2.2 Talajterhelési díj</t>
  </si>
  <si>
    <t xml:space="preserve"> 1.1 Tárgyieszköz bérbeadásból származó bevételek</t>
  </si>
  <si>
    <t xml:space="preserve"> Izsák Város  2025. évi kötségvetési  bevétele - forrásonként</t>
  </si>
  <si>
    <t xml:space="preserve"> Izsák Város  2025. évi  költségvetési kiadása - kiadási jogcím szerint</t>
  </si>
  <si>
    <t>2025. évi előirányzat</t>
  </si>
  <si>
    <t>2024. évi teljesítés</t>
  </si>
  <si>
    <t xml:space="preserve"> Izsák Város  2025. évi költségvetésének mérlege</t>
  </si>
  <si>
    <t xml:space="preserve"> Izsák Város  2025. évi költségvetési egyenleg megállapítása</t>
  </si>
  <si>
    <t>5.4 Tartalék</t>
  </si>
  <si>
    <t>5.3  Elszámolások és befizetések</t>
  </si>
  <si>
    <t>1.  melléklet  1. számú tábla</t>
  </si>
  <si>
    <t>1. melléklet 3. számú tábla</t>
  </si>
  <si>
    <t>1. melléklet 4. számú tábla</t>
  </si>
  <si>
    <t>teljesítés</t>
  </si>
  <si>
    <t>1 melléklet  a /2026. (V. 27.) önkormányzati rendelethez</t>
  </si>
  <si>
    <t>1. melléklet  a /2026. (V. 27.) önkormányzati rendelethez</t>
  </si>
  <si>
    <t>1.  melléklet  5. számú tábla</t>
  </si>
  <si>
    <t>adatok Ft-ban</t>
  </si>
  <si>
    <t>01. Alaptevékenység költségvetési bevételei</t>
  </si>
  <si>
    <t>02. Alaptevékenység költségvetési kiadásai</t>
  </si>
  <si>
    <t>I. Alaptevékenység költségvetési egyenlege</t>
  </si>
  <si>
    <t>03. Alaptevékenység finanszírozási bevételei</t>
  </si>
  <si>
    <t>04. Alaptevékenység finanszírozási kiadásai</t>
  </si>
  <si>
    <t>II. Alaptevékenység finanszírozási egyenlege</t>
  </si>
  <si>
    <t>A) Alaptevékenység maradványa</t>
  </si>
  <si>
    <t>05. Vállalkozási tevékenység költségvetési bevételei</t>
  </si>
  <si>
    <t>06. Vállalkozási tevékenység költségvetési kiadásai</t>
  </si>
  <si>
    <t>III. Vállalkozási tevékenység költségvetési egyenlege</t>
  </si>
  <si>
    <t>07.Vállalkozási tevékenység finanszírozási bevételei</t>
  </si>
  <si>
    <t>08. Vállalkozási tevékenység finanszírozási kiadásai</t>
  </si>
  <si>
    <t>IV. Vállalkozási tevékenység finanszírozási egyenlege</t>
  </si>
  <si>
    <t xml:space="preserve">B) Vállalkozási tevékenység maradványa </t>
  </si>
  <si>
    <t xml:space="preserve">C) Összes maradvány </t>
  </si>
  <si>
    <t>D) Alaptevékenység kötelezettségvállalással terhelt maradványa</t>
  </si>
  <si>
    <t>E) Alaptevékenység szabad maradványa</t>
  </si>
  <si>
    <t>F) Vállalkozási tevékenységet terhelő befizetési kötelezettség (B*0,09)</t>
  </si>
  <si>
    <t>G) Vállalkozási tevékenység felhasználható maradványa</t>
  </si>
  <si>
    <t>1.  melléklet  6.számú tábla</t>
  </si>
  <si>
    <t>megnevezés</t>
  </si>
  <si>
    <t>előző időszak</t>
  </si>
  <si>
    <t>tárgyidőszak</t>
  </si>
  <si>
    <t>2024.év</t>
  </si>
  <si>
    <t>A)</t>
  </si>
  <si>
    <t>Nemzeti vagyonba tartozó befektetett eszközök</t>
  </si>
  <si>
    <t>I.</t>
  </si>
  <si>
    <t>Immateriális javak</t>
  </si>
  <si>
    <t>II.</t>
  </si>
  <si>
    <t>Tárgyi eszközök</t>
  </si>
  <si>
    <t>III.</t>
  </si>
  <si>
    <t>Befektetett pénzügyi eszközök</t>
  </si>
  <si>
    <t>IV.</t>
  </si>
  <si>
    <t>Koncesszióba,vagyonkezelésbe adott eszközök</t>
  </si>
  <si>
    <t>B)</t>
  </si>
  <si>
    <t>Nemzeti vagyonba tartozó forgóeszközök</t>
  </si>
  <si>
    <t>Készletek</t>
  </si>
  <si>
    <t>Értékpapírok</t>
  </si>
  <si>
    <t>C)</t>
  </si>
  <si>
    <t>Pénzeszközök</t>
  </si>
  <si>
    <t>Lekötött betétek</t>
  </si>
  <si>
    <t>Pénztárak, csekkek, betétkönyvek</t>
  </si>
  <si>
    <t>Forintszámlák</t>
  </si>
  <si>
    <t>Devizaszámlák</t>
  </si>
  <si>
    <t xml:space="preserve">D) </t>
  </si>
  <si>
    <t>Követelések</t>
  </si>
  <si>
    <t>Költségvetési években esedékes követelések</t>
  </si>
  <si>
    <t>Költségvetési évet követően esedékes követelések</t>
  </si>
  <si>
    <t>Követelés jellegű sajátos elszámolások</t>
  </si>
  <si>
    <t>E)</t>
  </si>
  <si>
    <t>Egyéb sajátos elszámolások</t>
  </si>
  <si>
    <t>Előzetesen felszámított általános forgalmi adó elszámolása</t>
  </si>
  <si>
    <t>Fizetenő általános forgalmi adó elszámolása</t>
  </si>
  <si>
    <t>Egyéb sajátos eszközoldali elszámolások</t>
  </si>
  <si>
    <t>F)</t>
  </si>
  <si>
    <t>Aktív időbeli elhatárolások</t>
  </si>
  <si>
    <t>ESZKÖZÖK ÖSSZESEN</t>
  </si>
  <si>
    <t>G)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</si>
  <si>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</si>
  <si>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</si>
  <si>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</si>
  <si>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</si>
  <si>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</si>
  <si>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V.</t>
  </si>
  <si>
    <t>Eszközök értékhelyesbítésének forrása</t>
  </si>
  <si>
    <t xml:space="preserve">VI. </t>
  </si>
  <si>
    <t>Mérleg szerinti eredmény</t>
  </si>
  <si>
    <t>H)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</si>
  <si>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</si>
  <si>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</si>
  <si>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</si>
  <si>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</si>
  <si>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J)</t>
  </si>
  <si>
    <t>Passzív időbeli elhatárolások</t>
  </si>
  <si>
    <t>FORRÁSOK ÖSSZESEN</t>
  </si>
  <si>
    <t>1.  melléklet  7. számú tábla</t>
  </si>
  <si>
    <t>01.</t>
  </si>
  <si>
    <t>Közhatalmi eredményszemléletű bevételek</t>
  </si>
  <si>
    <t>02.</t>
  </si>
  <si>
    <t>Eszközök és szolgáltatások értékesítése nettó eredményszemléletű bevételei</t>
  </si>
  <si>
    <t>03.</t>
  </si>
  <si>
    <t>Tevékenység egyéb nettó eredményszemléletű bevételei</t>
  </si>
  <si>
    <t>Tevékenység nettó eredményszemléletű bevétele</t>
  </si>
  <si>
    <t>04.</t>
  </si>
  <si>
    <t>Saját termelésű készletek állományváltozása</t>
  </si>
  <si>
    <t>05.</t>
  </si>
  <si>
    <t>Saját előállítású eszközök aktivált értéke</t>
  </si>
  <si>
    <t>Aktivált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</si>
  <si>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</si>
  <si>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</si>
  <si>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</si>
  <si>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</si>
  <si>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</si>
  <si>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</si>
  <si>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</si>
  <si>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</si>
  <si>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Egyéb eredményszemléletű bevételek</t>
  </si>
  <si>
    <t>Anyagköltség</t>
  </si>
  <si>
    <t>Igénybe vett szolgáltatások értéke</t>
  </si>
  <si>
    <t>Eladott áruk beszerzési értéke</t>
  </si>
  <si>
    <t>Eladott (közvetített)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</si>
  <si>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</si>
  <si>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</si>
  <si>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</si>
  <si>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</si>
  <si>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</si>
  <si>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VI.</t>
  </si>
  <si>
    <t>Értékcsökkenés leírás</t>
  </si>
  <si>
    <t>VII.</t>
  </si>
  <si>
    <t>Egyéb ráfordítás</t>
  </si>
  <si>
    <t>TEVÉKENYSÉG EREDMÉNYE</t>
  </si>
  <si>
    <t>Kapott (járó) osztalék és részesedés</t>
  </si>
  <si>
    <t>Részesedésből származó eredményszemléletű bevételek árfolyamnyeresége</t>
  </si>
  <si>
    <t>Befektetett pénzügyi eszközökből származó eredményszemléletű bevételek, árfolyamnyereségek</t>
  </si>
  <si>
    <t>Egyéb kapott (járó) kamatok és kamatjellegű eredményszemléletű bevételek</t>
  </si>
  <si>
    <t>Pénzügyi műveletek egyéb eredményszemléletű bevételei</t>
  </si>
  <si>
    <t>VIII.</t>
  </si>
  <si>
    <t>Pénzügyi műveletek eredményszemléletű bevételei</t>
  </si>
  <si>
    <t>Részesedésből származó ráfordítások, árfolyamveszteségek</t>
  </si>
  <si>
    <t>Befektetett pénzügyi eszközökből származó ráfordítások, árfolyamveszteségek</t>
  </si>
  <si>
    <t>Fizetendő kamatok és kamatjellegű ráfordítások</t>
  </si>
  <si>
    <t>Részesedések, értékpapírok, pénzeszközök értékvesztése</t>
  </si>
  <si>
    <t>Pénzügyi műveletek egyéb ráfordításai</t>
  </si>
  <si>
    <t>IX.</t>
  </si>
  <si>
    <t>Pénzügyi műveletek ráfordításai</t>
  </si>
  <si>
    <t>PÉNZÜGYI MŰVELETEK EREDMÉNYE</t>
  </si>
  <si>
    <t>MÉRLEG SZERINTI EREDMÉNY</t>
  </si>
  <si>
    <t>1.  melléklet  9. számú tábla</t>
  </si>
  <si>
    <t>Izsák Város több éves kihatással járó döntései</t>
  </si>
  <si>
    <t>Hosszúlejáratú kötelezettségek</t>
  </si>
  <si>
    <t>sszám</t>
  </si>
  <si>
    <t>szerződés száma</t>
  </si>
  <si>
    <t>szerződéskötés dátuma</t>
  </si>
  <si>
    <t>hitel összege</t>
  </si>
  <si>
    <t>2025.év</t>
  </si>
  <si>
    <t>2026.év</t>
  </si>
  <si>
    <t>2027.év</t>
  </si>
  <si>
    <t>további  évek</t>
  </si>
  <si>
    <t>tőke</t>
  </si>
  <si>
    <t>kamat</t>
  </si>
  <si>
    <t>költség</t>
  </si>
  <si>
    <t>11732002-15725039-00000110</t>
  </si>
  <si>
    <t>3.ingatlan megvásárlása</t>
  </si>
  <si>
    <t>11732002-15725039-00000134</t>
  </si>
  <si>
    <t xml:space="preserve">LED közvitágítás </t>
  </si>
  <si>
    <t>11732002-15725039-00000141</t>
  </si>
  <si>
    <t>Zöldváros</t>
  </si>
  <si>
    <t>11732002-15725039-00000158</t>
  </si>
  <si>
    <t>Egészségház kialakítás</t>
  </si>
  <si>
    <t>1.  melléklet  10. számú tábla</t>
  </si>
  <si>
    <t>Intézmény megnevezése</t>
  </si>
  <si>
    <t>változás</t>
  </si>
  <si>
    <t>nyitó</t>
  </si>
  <si>
    <t>záró</t>
  </si>
  <si>
    <t>Izsák Város Önkormányzat</t>
  </si>
  <si>
    <t>Polgármesteri Hivatal</t>
  </si>
  <si>
    <t>ÁMK</t>
  </si>
  <si>
    <t>Gyermekjóléti és családsegítő szolgálta</t>
  </si>
  <si>
    <t>Gondozási Központ</t>
  </si>
  <si>
    <t>összesen:</t>
  </si>
  <si>
    <t>1.  melléklet  11. számú tábla</t>
  </si>
  <si>
    <t>Törzsvagyon</t>
  </si>
  <si>
    <t>Üzleti vagyon</t>
  </si>
  <si>
    <t>Összesen</t>
  </si>
  <si>
    <t>Forgalomképtelen törzsvagyon</t>
  </si>
  <si>
    <t>Korlátozottan forgalomképes vagyon</t>
  </si>
  <si>
    <t>kizárolagosan önkormányzati tulajdonban álló vagyon</t>
  </si>
  <si>
    <t>nemzetgazdasági szempontból kiemelt jelentőségű nemzeti vagyon</t>
  </si>
  <si>
    <t>Eszközök</t>
  </si>
  <si>
    <t xml:space="preserve">II. </t>
  </si>
  <si>
    <t>Ingatlanok és kapcsolódó vagyoni értékű jogok</t>
  </si>
  <si>
    <t>Gépek, berendezések, felszerelések, járművek</t>
  </si>
  <si>
    <t>Tenyészállatok</t>
  </si>
  <si>
    <t>Beruházások, felújítások</t>
  </si>
  <si>
    <t>Tárgyi eszközök értékhelyesbítése</t>
  </si>
  <si>
    <t>Tartós részesedésk</t>
  </si>
  <si>
    <t>Tartós hitelviszonyt megtestesítő értékpapírok</t>
  </si>
  <si>
    <t>Befektetett pénzügyi eszközök értékhelyesbítése</t>
  </si>
  <si>
    <t>Koncesszióba, vagyonkezelésbe adott eszközök</t>
  </si>
  <si>
    <t>1.  melléklet 12. számú tábla</t>
  </si>
  <si>
    <t>Jogcím megnevezés</t>
  </si>
  <si>
    <t>közvetett támogatások</t>
  </si>
  <si>
    <t>ellátottak térítési díjának, illetve kártérítésének méltányossági alapon történő elengedésének összege</t>
  </si>
  <si>
    <t>lakosság részére lakásépítéshez, lekásfelútáshoz nyujtott kölcsönök elengedésének összege</t>
  </si>
  <si>
    <t>helyi adónál, gépjárműadónál biztosított kedvezmény, mentesség összege</t>
  </si>
  <si>
    <t>helyiségek, eszközök hasznosításából származó bevételből nyújtott kedvezmény, mentesség összege</t>
  </si>
  <si>
    <t>egyéb nyújtott kedvezmény vagy kölcsön elengedésének összege</t>
  </si>
  <si>
    <t>1.  melléklet 13. számú tábla</t>
  </si>
  <si>
    <t>Izsáki ÁMK</t>
  </si>
  <si>
    <t>Gyermekjóléti és Családsegítő Szolgálat</t>
  </si>
  <si>
    <t>1.  melléklet 14. számú tábla</t>
  </si>
  <si>
    <t>1.  melléklet 15. számú tábla</t>
  </si>
  <si>
    <t>Európa Uniós projektek bemutatása</t>
  </si>
  <si>
    <t>adatok Ft.-ban</t>
  </si>
  <si>
    <t>Projek azonosító</t>
  </si>
  <si>
    <t>Projek adatok</t>
  </si>
  <si>
    <t>Bevétel</t>
  </si>
  <si>
    <t>Kiadás</t>
  </si>
  <si>
    <t>támogatás</t>
  </si>
  <si>
    <t>intenzitás</t>
  </si>
  <si>
    <t>sajáterő</t>
  </si>
  <si>
    <t xml:space="preserve">elszámolható </t>
  </si>
  <si>
    <t>előző évek</t>
  </si>
  <si>
    <t>VP6-7.2.1.1-20</t>
  </si>
  <si>
    <t>Piac infrastruktúra fejlesztés</t>
  </si>
  <si>
    <t>TOP-PLUSZ-2.1.1-21-BK1-2022-00033</t>
  </si>
  <si>
    <t>Spotrcsarnok energetikia korszerűsítése</t>
  </si>
  <si>
    <t>TOP_PLUSZ -1.2.1-21-BK1-2023-00059</t>
  </si>
  <si>
    <t>Izsák az élhető város</t>
  </si>
  <si>
    <t>1.  melléklet 16. számú tábla</t>
  </si>
  <si>
    <t>Támogatási jogcím megnevezése</t>
  </si>
  <si>
    <t>előirányzat összesen</t>
  </si>
  <si>
    <t>folyósított támogatás</t>
  </si>
  <si>
    <t>eszámolt támogatás</t>
  </si>
  <si>
    <t>eltérés</t>
  </si>
  <si>
    <t>Helyi önkormányzat működési támogatása</t>
  </si>
  <si>
    <t>Köznevelési feladatok támogatása</t>
  </si>
  <si>
    <t>Szociális gyermekjóléti és gyermekétkeztetési támogatás</t>
  </si>
  <si>
    <t>Kulturális feladatok támogatása</t>
  </si>
  <si>
    <t>1.  melléklet   /2026.(V.27.)  önkormányzati rendelethez</t>
  </si>
  <si>
    <t>Izsák Város 2025 . évi maradványkimutatása</t>
  </si>
  <si>
    <t>Az Izsák Város 2025. évi mérlege</t>
  </si>
  <si>
    <t>1.  melléklet   /2025.(V.27.)  önkormányzati rendelethez</t>
  </si>
  <si>
    <t>Az Izsák Város  2025. évi eredménykimutatása</t>
  </si>
  <si>
    <t>1.  melléklet  /2026.(V.27.)  önkormányzati rendelethez</t>
  </si>
  <si>
    <t>Izsák Város 2025. évi pénzkészlet változása</t>
  </si>
  <si>
    <t>2025.január 1.</t>
  </si>
  <si>
    <t>2025. december 31</t>
  </si>
  <si>
    <t>1.  melléklet   /2026.(V.27)  önkormányzati rendelethez</t>
  </si>
  <si>
    <t>Izsák Város 2025. évi vagyonkimutatása</t>
  </si>
  <si>
    <t>Izsák Város 2025. évi közvetett támogatásairól</t>
  </si>
  <si>
    <t>kimutatás a 2025. évi függő követelésekről</t>
  </si>
  <si>
    <t>kimutatás a 2025. évi  követelésekről</t>
  </si>
  <si>
    <t>a 2025.évi állami normatív támogatás elszámolásáról</t>
  </si>
  <si>
    <t>Munkaviszony 
(fő)</t>
  </si>
  <si>
    <t>Közalkalmazotti jogviszony (fő)</t>
  </si>
  <si>
    <t>Közszolgálati jogviszony
 (fő)</t>
  </si>
  <si>
    <t>Köznevelési foglalkoztatotti jogviszony
(fő)</t>
  </si>
  <si>
    <t>Összesen
(fő)</t>
  </si>
  <si>
    <t>Izsák Város Önkormányzata</t>
  </si>
  <si>
    <t>"-ebből teljes munkaidőben történő foglalkoztatás</t>
  </si>
  <si>
    <t>Izsáki Polgármesteri Hivatal</t>
  </si>
  <si>
    <t>Izsáki Általános Művelődési Központ</t>
  </si>
  <si>
    <t>Összesen 
(fő):</t>
  </si>
  <si>
    <t>8. melléklet a /2026. (V.27.) önkormányzati rendelethez</t>
  </si>
  <si>
    <t>2027. évi  létszám jogviszonyonként</t>
  </si>
  <si>
    <t>2024.december 31.-ig törlesztett</t>
  </si>
  <si>
    <t>2028.év</t>
  </si>
  <si>
    <t>2025.évi</t>
  </si>
  <si>
    <t>Függő követelések/Ft.</t>
  </si>
  <si>
    <t>követelések /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</si>
</sst>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22"/>
      <name val="Calibri"/>
      <family val="2"/>
      <scheme val="minor"/>
    </font>
    <font>
      <sz val="22"/>
      <name val="Calibri"/>
      <family val="2"/>
      <scheme val="minor"/>
    </font>
    <font>
      <b/>
      <sz val="19"/>
      <color theme="1"/>
      <name val="Calibri"/>
      <family val="2"/>
      <charset val="238"/>
      <scheme val="minor"/>
    </font>
    <font>
      <b/>
      <sz val="1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5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1" fillId="0" borderId="0" xfId="0" applyFont="1"/>
    <xf numFmtId="164" fontId="0" fillId="0" borderId="5" xfId="1" applyNumberFormat="1" applyFont="1" applyBorder="1" applyAlignment="1">
      <alignment horizontal="center"/>
    </xf>
    <xf numFmtId="0" fontId="0" fillId="0" borderId="0" xfId="0" applyAlignment="1"/>
    <xf numFmtId="164" fontId="0" fillId="0" borderId="6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11" xfId="0" applyFont="1" applyBorder="1"/>
    <xf numFmtId="0" fontId="9" fillId="0" borderId="4" xfId="0" applyFont="1" applyBorder="1" applyAlignment="1">
      <alignment wrapText="1"/>
    </xf>
    <xf numFmtId="164" fontId="3" fillId="0" borderId="6" xfId="1" applyNumberFormat="1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9" fillId="0" borderId="4" xfId="0" applyFont="1" applyBorder="1"/>
    <xf numFmtId="0" fontId="3" fillId="0" borderId="4" xfId="0" applyFont="1" applyFill="1" applyBorder="1" applyAlignment="1">
      <alignment wrapText="1"/>
    </xf>
    <xf numFmtId="0" fontId="5" fillId="0" borderId="4" xfId="0" applyFont="1" applyBorder="1"/>
    <xf numFmtId="0" fontId="5" fillId="0" borderId="7" xfId="0" applyFont="1" applyBorder="1"/>
    <xf numFmtId="0" fontId="0" fillId="0" borderId="35" xfId="0" applyBorder="1"/>
    <xf numFmtId="0" fontId="1" fillId="0" borderId="4" xfId="0" applyFont="1" applyBorder="1"/>
    <xf numFmtId="0" fontId="0" fillId="0" borderId="4" xfId="0" applyBorder="1" applyAlignment="1">
      <alignment horizontal="left" indent="1"/>
    </xf>
    <xf numFmtId="0" fontId="2" fillId="0" borderId="7" xfId="0" applyFont="1" applyBorder="1"/>
    <xf numFmtId="164" fontId="10" fillId="0" borderId="19" xfId="1" applyNumberFormat="1" applyFont="1" applyBorder="1" applyAlignment="1">
      <alignment horizontal="center"/>
    </xf>
    <xf numFmtId="164" fontId="10" fillId="0" borderId="42" xfId="1" applyNumberFormat="1" applyFont="1" applyBorder="1" applyAlignment="1">
      <alignment horizontal="center"/>
    </xf>
    <xf numFmtId="164" fontId="10" fillId="0" borderId="16" xfId="1" applyNumberFormat="1" applyFont="1" applyBorder="1" applyAlignment="1">
      <alignment horizontal="center"/>
    </xf>
    <xf numFmtId="164" fontId="10" fillId="0" borderId="8" xfId="1" applyNumberFormat="1" applyFont="1" applyBorder="1" applyAlignment="1">
      <alignment horizontal="center"/>
    </xf>
    <xf numFmtId="164" fontId="10" fillId="0" borderId="29" xfId="1" applyNumberFormat="1" applyFont="1" applyBorder="1" applyAlignment="1">
      <alignment horizontal="center"/>
    </xf>
    <xf numFmtId="164" fontId="10" fillId="0" borderId="9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8" xfId="0" applyBorder="1"/>
    <xf numFmtId="0" fontId="0" fillId="0" borderId="49" xfId="0" applyBorder="1"/>
    <xf numFmtId="164" fontId="7" fillId="0" borderId="0" xfId="0" applyNumberFormat="1" applyFont="1"/>
    <xf numFmtId="164" fontId="12" fillId="0" borderId="2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14" xfId="1" applyNumberFormat="1" applyFont="1" applyBorder="1" applyAlignment="1">
      <alignment horizontal="center"/>
    </xf>
    <xf numFmtId="164" fontId="12" fillId="0" borderId="17" xfId="1" applyNumberFormat="1" applyFont="1" applyBorder="1" applyAlignment="1">
      <alignment horizontal="center"/>
    </xf>
    <xf numFmtId="0" fontId="14" fillId="0" borderId="0" xfId="0" applyFont="1"/>
    <xf numFmtId="164" fontId="15" fillId="0" borderId="15" xfId="1" applyNumberFormat="1" applyFont="1" applyBorder="1" applyAlignment="1">
      <alignment horizontal="center"/>
    </xf>
    <xf numFmtId="164" fontId="15" fillId="0" borderId="30" xfId="1" applyNumberFormat="1" applyFont="1" applyBorder="1" applyAlignment="1">
      <alignment horizontal="center"/>
    </xf>
    <xf numFmtId="0" fontId="2" fillId="0" borderId="0" xfId="0" applyFont="1"/>
    <xf numFmtId="164" fontId="13" fillId="0" borderId="2" xfId="0" applyNumberFormat="1" applyFont="1" applyBorder="1"/>
    <xf numFmtId="164" fontId="13" fillId="0" borderId="3" xfId="0" applyNumberFormat="1" applyFont="1" applyBorder="1"/>
    <xf numFmtId="164" fontId="13" fillId="0" borderId="8" xfId="0" applyNumberFormat="1" applyFont="1" applyBorder="1"/>
    <xf numFmtId="164" fontId="13" fillId="0" borderId="9" xfId="0" applyNumberFormat="1" applyFont="1" applyBorder="1"/>
    <xf numFmtId="164" fontId="0" fillId="0" borderId="0" xfId="1" applyNumberFormat="1" applyFont="1"/>
    <xf numFmtId="164" fontId="0" fillId="0" borderId="5" xfId="1" applyNumberFormat="1" applyFont="1" applyBorder="1" applyAlignment="1">
      <alignment horizontal="left" indent="1"/>
    </xf>
    <xf numFmtId="164" fontId="0" fillId="0" borderId="49" xfId="1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1" applyNumberFormat="1" applyFont="1" applyBorder="1"/>
    <xf numFmtId="0" fontId="1" fillId="0" borderId="5" xfId="0" applyFont="1" applyBorder="1"/>
    <xf numFmtId="164" fontId="1" fillId="0" borderId="5" xfId="1" applyNumberFormat="1" applyFont="1" applyBorder="1"/>
    <xf numFmtId="0" fontId="2" fillId="0" borderId="8" xfId="0" applyFont="1" applyBorder="1"/>
    <xf numFmtId="164" fontId="2" fillId="0" borderId="8" xfId="1" applyNumberFormat="1" applyFont="1" applyBorder="1"/>
    <xf numFmtId="0" fontId="1" fillId="0" borderId="38" xfId="0" applyFont="1" applyBorder="1"/>
    <xf numFmtId="164" fontId="1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1" fillId="0" borderId="35" xfId="0" applyFont="1" applyBorder="1"/>
    <xf numFmtId="164" fontId="1" fillId="0" borderId="5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0" fontId="2" fillId="0" borderId="37" xfId="0" applyFont="1" applyBorder="1"/>
    <xf numFmtId="16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7" fillId="0" borderId="0" xfId="1" applyNumberFormat="1" applyFont="1"/>
    <xf numFmtId="164" fontId="5" fillId="0" borderId="31" xfId="1" applyNumberFormat="1" applyFont="1" applyBorder="1"/>
    <xf numFmtId="164" fontId="3" fillId="0" borderId="5" xfId="1" applyNumberFormat="1" applyFont="1" applyBorder="1" applyAlignment="1">
      <alignment wrapText="1"/>
    </xf>
    <xf numFmtId="164" fontId="3" fillId="0" borderId="5" xfId="1" applyNumberFormat="1" applyFont="1" applyBorder="1"/>
    <xf numFmtId="164" fontId="3" fillId="0" borderId="21" xfId="1" applyNumberFormat="1" applyFont="1" applyBorder="1"/>
    <xf numFmtId="164" fontId="5" fillId="0" borderId="21" xfId="1" applyNumberFormat="1" applyFont="1" applyBorder="1"/>
    <xf numFmtId="164" fontId="5" fillId="0" borderId="28" xfId="1" applyNumberFormat="1" applyFont="1" applyBorder="1"/>
    <xf numFmtId="164" fontId="9" fillId="0" borderId="5" xfId="1" applyNumberFormat="1" applyFont="1" applyBorder="1" applyAlignment="1">
      <alignment wrapText="1"/>
    </xf>
    <xf numFmtId="164" fontId="9" fillId="0" borderId="21" xfId="1" applyNumberFormat="1" applyFont="1" applyBorder="1"/>
    <xf numFmtId="164" fontId="5" fillId="0" borderId="5" xfId="1" applyNumberFormat="1" applyFont="1" applyBorder="1"/>
    <xf numFmtId="164" fontId="3" fillId="0" borderId="19" xfId="1" applyNumberFormat="1" applyFont="1" applyBorder="1"/>
    <xf numFmtId="164" fontId="5" fillId="0" borderId="19" xfId="1" applyNumberFormat="1" applyFont="1" applyBorder="1"/>
    <xf numFmtId="164" fontId="9" fillId="0" borderId="19" xfId="1" applyNumberFormat="1" applyFont="1" applyBorder="1"/>
    <xf numFmtId="164" fontId="5" fillId="0" borderId="29" xfId="1" applyNumberFormat="1" applyFont="1" applyBorder="1"/>
    <xf numFmtId="164" fontId="10" fillId="0" borderId="5" xfId="1" applyNumberFormat="1" applyFont="1" applyBorder="1" applyAlignment="1">
      <alignment horizontal="center"/>
    </xf>
    <xf numFmtId="164" fontId="10" fillId="0" borderId="6" xfId="1" applyNumberFormat="1" applyFont="1" applyBorder="1" applyAlignment="1">
      <alignment horizontal="center"/>
    </xf>
    <xf numFmtId="164" fontId="10" fillId="0" borderId="13" xfId="1" applyNumberFormat="1" applyFont="1" applyBorder="1" applyAlignment="1">
      <alignment horizontal="center"/>
    </xf>
    <xf numFmtId="164" fontId="10" fillId="0" borderId="14" xfId="1" applyNumberFormat="1" applyFont="1" applyBorder="1" applyAlignment="1">
      <alignment horizontal="center"/>
    </xf>
    <xf numFmtId="164" fontId="12" fillId="0" borderId="20" xfId="1" applyNumberFormat="1" applyFont="1" applyBorder="1" applyAlignment="1">
      <alignment horizontal="center"/>
    </xf>
    <xf numFmtId="164" fontId="10" fillId="0" borderId="21" xfId="1" applyNumberFormat="1" applyFont="1" applyBorder="1" applyAlignment="1">
      <alignment horizontal="center"/>
    </xf>
    <xf numFmtId="164" fontId="10" fillId="0" borderId="54" xfId="1" applyNumberFormat="1" applyFont="1" applyBorder="1" applyAlignment="1">
      <alignment horizontal="center"/>
    </xf>
    <xf numFmtId="164" fontId="10" fillId="0" borderId="28" xfId="1" applyNumberFormat="1" applyFont="1" applyBorder="1" applyAlignment="1">
      <alignment horizontal="center"/>
    </xf>
    <xf numFmtId="164" fontId="12" fillId="0" borderId="31" xfId="1" applyNumberFormat="1" applyFont="1" applyBorder="1" applyAlignment="1">
      <alignment horizontal="center"/>
    </xf>
    <xf numFmtId="164" fontId="15" fillId="0" borderId="55" xfId="1" applyNumberFormat="1" applyFont="1" applyBorder="1" applyAlignment="1">
      <alignment horizontal="center"/>
    </xf>
    <xf numFmtId="164" fontId="13" fillId="0" borderId="20" xfId="0" applyNumberFormat="1" applyFont="1" applyBorder="1"/>
    <xf numFmtId="164" fontId="13" fillId="0" borderId="28" xfId="0" applyNumberFormat="1" applyFont="1" applyBorder="1"/>
    <xf numFmtId="164" fontId="12" fillId="0" borderId="1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164" fontId="10" fillId="0" borderId="10" xfId="1" applyNumberFormat="1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64" fontId="12" fillId="0" borderId="11" xfId="1" applyNumberFormat="1" applyFont="1" applyBorder="1" applyAlignment="1">
      <alignment horizontal="center"/>
    </xf>
    <xf numFmtId="164" fontId="15" fillId="0" borderId="12" xfId="1" applyNumberFormat="1" applyFont="1" applyBorder="1" applyAlignment="1">
      <alignment horizontal="center"/>
    </xf>
    <xf numFmtId="164" fontId="13" fillId="0" borderId="1" xfId="0" applyNumberFormat="1" applyFont="1" applyBorder="1"/>
    <xf numFmtId="164" fontId="13" fillId="0" borderId="7" xfId="0" applyNumberFormat="1" applyFont="1" applyBorder="1"/>
    <xf numFmtId="164" fontId="10" fillId="0" borderId="11" xfId="1" applyNumberFormat="1" applyFont="1" applyBorder="1" applyAlignment="1">
      <alignment horizontal="center"/>
    </xf>
    <xf numFmtId="164" fontId="10" fillId="0" borderId="35" xfId="1" applyNumberFormat="1" applyFont="1" applyBorder="1" applyAlignment="1">
      <alignment horizontal="center"/>
    </xf>
    <xf numFmtId="164" fontId="10" fillId="0" borderId="36" xfId="1" applyNumberFormat="1" applyFont="1" applyBorder="1" applyAlignment="1">
      <alignment horizontal="center"/>
    </xf>
    <xf numFmtId="164" fontId="10" fillId="0" borderId="37" xfId="1" applyNumberFormat="1" applyFont="1" applyBorder="1" applyAlignment="1">
      <alignment horizontal="center"/>
    </xf>
    <xf numFmtId="0" fontId="12" fillId="0" borderId="59" xfId="0" applyFont="1" applyBorder="1" applyAlignment="1">
      <alignment horizontal="left"/>
    </xf>
    <xf numFmtId="0" fontId="10" fillId="0" borderId="60" xfId="0" applyFont="1" applyBorder="1" applyAlignment="1">
      <alignment horizontal="left"/>
    </xf>
    <xf numFmtId="0" fontId="10" fillId="0" borderId="60" xfId="0" applyFont="1" applyBorder="1" applyAlignment="1">
      <alignment horizontal="left" indent="2"/>
    </xf>
    <xf numFmtId="0" fontId="10" fillId="0" borderId="61" xfId="0" applyFont="1" applyBorder="1" applyAlignment="1">
      <alignment horizontal="left" indent="2"/>
    </xf>
    <xf numFmtId="0" fontId="10" fillId="0" borderId="60" xfId="0" applyFont="1" applyBorder="1" applyAlignment="1">
      <alignment horizontal="left" indent="1"/>
    </xf>
    <xf numFmtId="0" fontId="10" fillId="0" borderId="62" xfId="0" applyFont="1" applyBorder="1" applyAlignment="1">
      <alignment horizontal="left" indent="1"/>
    </xf>
    <xf numFmtId="0" fontId="12" fillId="0" borderId="63" xfId="0" applyFont="1" applyBorder="1" applyAlignment="1">
      <alignment horizontal="left"/>
    </xf>
    <xf numFmtId="0" fontId="10" fillId="0" borderId="61" xfId="0" applyFont="1" applyBorder="1" applyAlignment="1">
      <alignment horizontal="left" indent="1"/>
    </xf>
    <xf numFmtId="0" fontId="15" fillId="0" borderId="45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8" fillId="0" borderId="34" xfId="0" applyFont="1" applyBorder="1" applyAlignment="1">
      <alignment horizontal="left" indent="1"/>
    </xf>
    <xf numFmtId="0" fontId="16" fillId="0" borderId="35" xfId="0" applyFont="1" applyBorder="1"/>
    <xf numFmtId="0" fontId="17" fillId="0" borderId="35" xfId="0" applyFont="1" applyBorder="1" applyAlignment="1">
      <alignment horizontal="left" indent="2"/>
    </xf>
    <xf numFmtId="0" fontId="17" fillId="0" borderId="35" xfId="0" applyFont="1" applyBorder="1" applyAlignment="1">
      <alignment horizontal="left" indent="1"/>
    </xf>
    <xf numFmtId="0" fontId="16" fillId="0" borderId="35" xfId="0" applyFont="1" applyBorder="1" applyAlignment="1">
      <alignment horizontal="left" indent="1"/>
    </xf>
    <xf numFmtId="0" fontId="17" fillId="0" borderId="36" xfId="0" applyFont="1" applyBorder="1" applyAlignment="1">
      <alignment horizontal="left" indent="1"/>
    </xf>
    <xf numFmtId="14" fontId="17" fillId="0" borderId="36" xfId="0" quotePrefix="1" applyNumberFormat="1" applyFont="1" applyBorder="1" applyAlignment="1">
      <alignment horizontal="left" indent="2"/>
    </xf>
    <xf numFmtId="0" fontId="18" fillId="0" borderId="34" xfId="0" applyFont="1" applyBorder="1"/>
    <xf numFmtId="0" fontId="17" fillId="0" borderId="37" xfId="0" applyFont="1" applyBorder="1" applyAlignment="1">
      <alignment horizontal="left" indent="1"/>
    </xf>
    <xf numFmtId="0" fontId="18" fillId="0" borderId="38" xfId="0" applyFont="1" applyBorder="1"/>
    <xf numFmtId="0" fontId="16" fillId="0" borderId="37" xfId="0" applyFont="1" applyBorder="1" applyAlignment="1">
      <alignment horizontal="left" indent="1"/>
    </xf>
    <xf numFmtId="0" fontId="16" fillId="0" borderId="36" xfId="0" applyFont="1" applyBorder="1" applyAlignment="1">
      <alignment horizontal="left" indent="1"/>
    </xf>
    <xf numFmtId="0" fontId="19" fillId="0" borderId="33" xfId="0" applyFont="1" applyBorder="1"/>
    <xf numFmtId="0" fontId="17" fillId="0" borderId="34" xfId="0" applyFont="1" applyFill="1" applyBorder="1" applyAlignment="1">
      <alignment horizontal="left" indent="1"/>
    </xf>
    <xf numFmtId="0" fontId="17" fillId="0" borderId="37" xfId="0" applyFont="1" applyFill="1" applyBorder="1" applyAlignment="1">
      <alignment horizontal="left" indent="1"/>
    </xf>
    <xf numFmtId="0" fontId="18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16" fontId="16" fillId="0" borderId="35" xfId="0" applyNumberFormat="1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20" fillId="0" borderId="0" xfId="0" applyFont="1"/>
    <xf numFmtId="0" fontId="22" fillId="0" borderId="11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164" fontId="22" fillId="0" borderId="31" xfId="1" applyNumberFormat="1" applyFont="1" applyBorder="1" applyAlignment="1">
      <alignment horizontal="center" vertical="center"/>
    </xf>
    <xf numFmtId="164" fontId="22" fillId="0" borderId="14" xfId="1" applyNumberFormat="1" applyFont="1" applyBorder="1" applyAlignment="1">
      <alignment horizontal="center" vertical="center"/>
    </xf>
    <xf numFmtId="164" fontId="22" fillId="0" borderId="17" xfId="1" applyNumberFormat="1" applyFont="1" applyBorder="1" applyAlignment="1">
      <alignment horizontal="center" vertical="center"/>
    </xf>
    <xf numFmtId="164" fontId="22" fillId="0" borderId="38" xfId="1" applyNumberFormat="1" applyFont="1" applyBorder="1" applyAlignment="1">
      <alignment horizontal="center" vertical="center"/>
    </xf>
    <xf numFmtId="164" fontId="22" fillId="0" borderId="2" xfId="1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164" fontId="20" fillId="0" borderId="21" xfId="1" applyNumberFormat="1" applyFont="1" applyBorder="1" applyAlignment="1">
      <alignment horizontal="center" vertical="center"/>
    </xf>
    <xf numFmtId="164" fontId="20" fillId="0" borderId="5" xfId="1" applyNumberFormat="1" applyFont="1" applyBorder="1" applyAlignment="1">
      <alignment horizontal="center" vertical="center"/>
    </xf>
    <xf numFmtId="164" fontId="20" fillId="0" borderId="6" xfId="1" applyNumberFormat="1" applyFont="1" applyBorder="1" applyAlignment="1">
      <alignment horizontal="center" vertical="center"/>
    </xf>
    <xf numFmtId="164" fontId="20" fillId="0" borderId="4" xfId="1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164" fontId="22" fillId="0" borderId="21" xfId="1" applyNumberFormat="1" applyFont="1" applyBorder="1" applyAlignment="1">
      <alignment horizontal="center" vertical="center"/>
    </xf>
    <xf numFmtId="164" fontId="22" fillId="0" borderId="5" xfId="1" applyNumberFormat="1" applyFont="1" applyBorder="1" applyAlignment="1">
      <alignment horizontal="center" vertical="center"/>
    </xf>
    <xf numFmtId="164" fontId="22" fillId="0" borderId="6" xfId="1" applyNumberFormat="1" applyFont="1" applyBorder="1" applyAlignment="1">
      <alignment horizontal="center" vertical="center"/>
    </xf>
    <xf numFmtId="164" fontId="22" fillId="0" borderId="4" xfId="1" applyNumberFormat="1" applyFont="1" applyBorder="1" applyAlignment="1">
      <alignment horizontal="center" vertical="center"/>
    </xf>
    <xf numFmtId="164" fontId="22" fillId="0" borderId="35" xfId="1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1" fillId="0" borderId="19" xfId="0" applyNumberFormat="1" applyFont="1" applyBorder="1" applyAlignment="1">
      <alignment horizontal="left" vertical="center"/>
    </xf>
    <xf numFmtId="16" fontId="21" fillId="0" borderId="19" xfId="0" applyNumberFormat="1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164" fontId="20" fillId="0" borderId="54" xfId="1" applyNumberFormat="1" applyFont="1" applyBorder="1" applyAlignment="1">
      <alignment horizontal="center" vertical="center"/>
    </xf>
    <xf numFmtId="164" fontId="20" fillId="0" borderId="16" xfId="1" applyNumberFormat="1" applyFont="1" applyBorder="1" applyAlignment="1">
      <alignment horizontal="center" vertical="center"/>
    </xf>
    <xf numFmtId="164" fontId="20" fillId="0" borderId="10" xfId="1" applyNumberFormat="1" applyFont="1" applyBorder="1" applyAlignment="1">
      <alignment horizontal="center" vertical="center"/>
    </xf>
    <xf numFmtId="164" fontId="20" fillId="0" borderId="13" xfId="1" applyNumberFormat="1" applyFont="1" applyBorder="1" applyAlignment="1">
      <alignment horizontal="center" vertical="center"/>
    </xf>
    <xf numFmtId="0" fontId="23" fillId="0" borderId="64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164" fontId="23" fillId="0" borderId="22" xfId="1" applyNumberFormat="1" applyFont="1" applyBorder="1" applyAlignment="1">
      <alignment horizontal="center" vertical="center"/>
    </xf>
    <xf numFmtId="164" fontId="23" fillId="0" borderId="49" xfId="1" applyNumberFormat="1" applyFont="1" applyBorder="1" applyAlignment="1">
      <alignment horizontal="center" vertical="center"/>
    </xf>
    <xf numFmtId="164" fontId="23" fillId="0" borderId="50" xfId="1" applyNumberFormat="1" applyFont="1" applyBorder="1" applyAlignment="1">
      <alignment horizontal="center" vertical="center"/>
    </xf>
    <xf numFmtId="164" fontId="23" fillId="0" borderId="48" xfId="1" applyNumberFormat="1" applyFont="1" applyBorder="1" applyAlignment="1">
      <alignment horizontal="center" vertical="center"/>
    </xf>
    <xf numFmtId="0" fontId="23" fillId="0" borderId="0" xfId="0" applyFont="1"/>
    <xf numFmtId="0" fontId="21" fillId="0" borderId="52" xfId="0" applyFont="1" applyFill="1" applyBorder="1" applyAlignment="1">
      <alignment horizontal="left" vertical="center"/>
    </xf>
    <xf numFmtId="0" fontId="21" fillId="0" borderId="47" xfId="0" applyFont="1" applyBorder="1"/>
    <xf numFmtId="164" fontId="21" fillId="0" borderId="53" xfId="0" applyNumberFormat="1" applyFont="1" applyBorder="1"/>
    <xf numFmtId="164" fontId="21" fillId="0" borderId="23" xfId="0" applyNumberFormat="1" applyFont="1" applyBorder="1"/>
    <xf numFmtId="164" fontId="21" fillId="0" borderId="18" xfId="0" applyNumberFormat="1" applyFont="1" applyBorder="1"/>
    <xf numFmtId="164" fontId="21" fillId="0" borderId="44" xfId="0" applyNumberFormat="1" applyFont="1" applyBorder="1"/>
    <xf numFmtId="0" fontId="16" fillId="0" borderId="35" xfId="0" applyFont="1" applyBorder="1" applyAlignment="1">
      <alignment horizontal="center"/>
    </xf>
    <xf numFmtId="164" fontId="10" fillId="0" borderId="16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wrapText="1"/>
    </xf>
    <xf numFmtId="0" fontId="24" fillId="0" borderId="60" xfId="0" applyFont="1" applyBorder="1" applyAlignment="1">
      <alignment horizontal="left" indent="2"/>
    </xf>
    <xf numFmtId="164" fontId="24" fillId="0" borderId="21" xfId="1" applyNumberFormat="1" applyFont="1" applyBorder="1" applyAlignment="1">
      <alignment horizontal="center"/>
    </xf>
    <xf numFmtId="164" fontId="24" fillId="0" borderId="5" xfId="1" applyNumberFormat="1" applyFont="1" applyBorder="1" applyAlignment="1">
      <alignment horizontal="center"/>
    </xf>
    <xf numFmtId="164" fontId="24" fillId="0" borderId="6" xfId="1" applyNumberFormat="1" applyFont="1" applyBorder="1" applyAlignment="1">
      <alignment horizontal="center"/>
    </xf>
    <xf numFmtId="164" fontId="24" fillId="0" borderId="4" xfId="1" applyNumberFormat="1" applyFont="1" applyBorder="1" applyAlignment="1">
      <alignment horizontal="center"/>
    </xf>
    <xf numFmtId="164" fontId="24" fillId="0" borderId="35" xfId="1" applyNumberFormat="1" applyFont="1" applyBorder="1" applyAlignment="1">
      <alignment horizontal="center"/>
    </xf>
    <xf numFmtId="164" fontId="24" fillId="0" borderId="19" xfId="1" applyNumberFormat="1" applyFont="1" applyBorder="1" applyAlignment="1">
      <alignment horizontal="center"/>
    </xf>
    <xf numFmtId="0" fontId="25" fillId="0" borderId="0" xfId="0" applyFont="1"/>
    <xf numFmtId="0" fontId="26" fillId="0" borderId="35" xfId="0" applyFont="1" applyBorder="1" applyAlignment="1">
      <alignment horizontal="left" indent="1"/>
    </xf>
    <xf numFmtId="0" fontId="27" fillId="0" borderId="35" xfId="0" applyFont="1" applyBorder="1" applyAlignment="1">
      <alignment horizontal="center"/>
    </xf>
    <xf numFmtId="164" fontId="10" fillId="0" borderId="21" xfId="1" applyNumberFormat="1" applyFont="1" applyBorder="1" applyAlignment="1">
      <alignment horizontal="center"/>
    </xf>
    <xf numFmtId="164" fontId="10" fillId="0" borderId="5" xfId="1" applyNumberFormat="1" applyFont="1" applyBorder="1" applyAlignment="1">
      <alignment horizontal="center"/>
    </xf>
    <xf numFmtId="164" fontId="10" fillId="0" borderId="21" xfId="1" applyNumberFormat="1" applyFont="1" applyBorder="1" applyAlignment="1">
      <alignment horizontal="center"/>
    </xf>
    <xf numFmtId="164" fontId="10" fillId="0" borderId="13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164" fontId="16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12" fillId="0" borderId="59" xfId="1" applyNumberFormat="1" applyFont="1" applyBorder="1" applyAlignment="1">
      <alignment horizontal="left"/>
    </xf>
    <xf numFmtId="164" fontId="10" fillId="0" borderId="60" xfId="1" applyNumberFormat="1" applyFont="1" applyBorder="1" applyAlignment="1">
      <alignment horizontal="left"/>
    </xf>
    <xf numFmtId="164" fontId="10" fillId="0" borderId="60" xfId="1" applyNumberFormat="1" applyFont="1" applyBorder="1" applyAlignment="1">
      <alignment horizontal="left" indent="2"/>
    </xf>
    <xf numFmtId="164" fontId="24" fillId="0" borderId="60" xfId="1" applyNumberFormat="1" applyFont="1" applyBorder="1" applyAlignment="1">
      <alignment horizontal="left" indent="2"/>
    </xf>
    <xf numFmtId="164" fontId="10" fillId="0" borderId="61" xfId="1" applyNumberFormat="1" applyFont="1" applyBorder="1" applyAlignment="1">
      <alignment horizontal="left" indent="2"/>
    </xf>
    <xf numFmtId="164" fontId="10" fillId="0" borderId="60" xfId="1" applyNumberFormat="1" applyFont="1" applyBorder="1" applyAlignment="1">
      <alignment horizontal="left" indent="1"/>
    </xf>
    <xf numFmtId="164" fontId="10" fillId="0" borderId="62" xfId="1" applyNumberFormat="1" applyFont="1" applyBorder="1" applyAlignment="1">
      <alignment horizontal="left" indent="1"/>
    </xf>
    <xf numFmtId="164" fontId="12" fillId="0" borderId="63" xfId="1" applyNumberFormat="1" applyFont="1" applyBorder="1" applyAlignment="1">
      <alignment horizontal="left"/>
    </xf>
    <xf numFmtId="164" fontId="10" fillId="0" borderId="61" xfId="1" applyNumberFormat="1" applyFont="1" applyBorder="1" applyAlignment="1">
      <alignment horizontal="left" indent="1"/>
    </xf>
    <xf numFmtId="164" fontId="15" fillId="0" borderId="45" xfId="1" applyNumberFormat="1" applyFont="1" applyBorder="1" applyAlignment="1">
      <alignment horizontal="left"/>
    </xf>
    <xf numFmtId="164" fontId="13" fillId="0" borderId="59" xfId="1" applyNumberFormat="1" applyFont="1" applyBorder="1" applyAlignment="1">
      <alignment horizontal="left"/>
    </xf>
    <xf numFmtId="164" fontId="13" fillId="0" borderId="62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164" fontId="20" fillId="0" borderId="0" xfId="1" applyNumberFormat="1" applyFont="1"/>
    <xf numFmtId="164" fontId="22" fillId="0" borderId="59" xfId="1" applyNumberFormat="1" applyFont="1" applyBorder="1" applyAlignment="1">
      <alignment horizontal="left" vertical="center"/>
    </xf>
    <xf numFmtId="164" fontId="20" fillId="0" borderId="60" xfId="1" applyNumberFormat="1" applyFont="1" applyBorder="1" applyAlignment="1">
      <alignment horizontal="left" vertical="center"/>
    </xf>
    <xf numFmtId="164" fontId="22" fillId="0" borderId="60" xfId="1" applyNumberFormat="1" applyFont="1" applyBorder="1" applyAlignment="1">
      <alignment horizontal="left" vertical="center"/>
    </xf>
    <xf numFmtId="164" fontId="20" fillId="0" borderId="62" xfId="1" applyNumberFormat="1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164" fontId="23" fillId="0" borderId="51" xfId="1" applyNumberFormat="1" applyFont="1" applyBorder="1" applyAlignment="1">
      <alignment horizontal="left" vertical="center"/>
    </xf>
    <xf numFmtId="164" fontId="21" fillId="0" borderId="47" xfId="1" applyNumberFormat="1" applyFont="1" applyBorder="1"/>
    <xf numFmtId="164" fontId="5" fillId="0" borderId="6" xfId="1" applyNumberFormat="1" applyFont="1" applyBorder="1" applyAlignment="1">
      <alignment horizontal="center"/>
    </xf>
    <xf numFmtId="164" fontId="10" fillId="0" borderId="21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164" fontId="20" fillId="0" borderId="35" xfId="1" applyNumberFormat="1" applyFont="1" applyBorder="1" applyAlignment="1">
      <alignment horizontal="center" vertical="center"/>
    </xf>
    <xf numFmtId="164" fontId="20" fillId="0" borderId="36" xfId="1" applyNumberFormat="1" applyFont="1" applyBorder="1" applyAlignment="1">
      <alignment horizontal="center" vertical="center"/>
    </xf>
    <xf numFmtId="164" fontId="20" fillId="0" borderId="40" xfId="1" applyNumberFormat="1" applyFont="1" applyBorder="1" applyAlignment="1">
      <alignment horizontal="center" vertical="center"/>
    </xf>
    <xf numFmtId="164" fontId="22" fillId="0" borderId="40" xfId="1" applyNumberFormat="1" applyFont="1" applyBorder="1" applyAlignment="1">
      <alignment horizontal="center" vertical="center"/>
    </xf>
    <xf numFmtId="164" fontId="20" fillId="0" borderId="66" xfId="1" applyNumberFormat="1" applyFont="1" applyBorder="1" applyAlignment="1">
      <alignment horizontal="center" vertical="center"/>
    </xf>
    <xf numFmtId="164" fontId="23" fillId="0" borderId="51" xfId="1" applyNumberFormat="1" applyFont="1" applyBorder="1" applyAlignment="1">
      <alignment horizontal="center" vertical="center"/>
    </xf>
    <xf numFmtId="164" fontId="21" fillId="0" borderId="47" xfId="0" applyNumberFormat="1" applyFont="1" applyBorder="1"/>
    <xf numFmtId="164" fontId="29" fillId="0" borderId="4" xfId="1" applyNumberFormat="1" applyFont="1" applyBorder="1" applyAlignment="1">
      <alignment horizontal="center" vertical="center"/>
    </xf>
    <xf numFmtId="164" fontId="2" fillId="0" borderId="0" xfId="0" applyNumberFormat="1" applyFont="1"/>
    <xf numFmtId="164" fontId="10" fillId="0" borderId="21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164" fontId="29" fillId="0" borderId="21" xfId="1" applyNumberFormat="1" applyFont="1" applyBorder="1" applyAlignment="1">
      <alignment horizontal="center" vertical="center"/>
    </xf>
    <xf numFmtId="164" fontId="22" fillId="0" borderId="1" xfId="1" applyNumberFormat="1" applyFont="1" applyBorder="1" applyAlignment="1">
      <alignment horizontal="center" vertical="center"/>
    </xf>
    <xf numFmtId="164" fontId="20" fillId="0" borderId="7" xfId="1" applyNumberFormat="1" applyFont="1" applyBorder="1" applyAlignment="1">
      <alignment horizontal="center" vertical="center"/>
    </xf>
    <xf numFmtId="164" fontId="22" fillId="0" borderId="39" xfId="1" applyNumberFormat="1" applyFont="1" applyBorder="1" applyAlignment="1">
      <alignment horizontal="center" vertical="center"/>
    </xf>
    <xf numFmtId="164" fontId="29" fillId="0" borderId="5" xfId="1" applyNumberFormat="1" applyFont="1" applyBorder="1" applyAlignment="1">
      <alignment horizontal="center" vertical="center"/>
    </xf>
    <xf numFmtId="164" fontId="20" fillId="0" borderId="8" xfId="1" applyNumberFormat="1" applyFont="1" applyBorder="1" applyAlignment="1">
      <alignment horizontal="center" vertical="center"/>
    </xf>
    <xf numFmtId="0" fontId="16" fillId="0" borderId="0" xfId="0" applyFont="1" applyAlignment="1"/>
    <xf numFmtId="164" fontId="1" fillId="0" borderId="3" xfId="1" applyNumberFormat="1" applyFont="1" applyBorder="1"/>
    <xf numFmtId="164" fontId="0" fillId="0" borderId="6" xfId="1" applyNumberFormat="1" applyFont="1" applyBorder="1"/>
    <xf numFmtId="164" fontId="2" fillId="0" borderId="9" xfId="1" applyNumberFormat="1" applyFont="1" applyBorder="1"/>
    <xf numFmtId="164" fontId="1" fillId="0" borderId="6" xfId="1" applyNumberFormat="1" applyFont="1" applyBorder="1"/>
    <xf numFmtId="0" fontId="1" fillId="0" borderId="59" xfId="0" applyFont="1" applyBorder="1"/>
    <xf numFmtId="0" fontId="1" fillId="0" borderId="60" xfId="0" applyFont="1" applyBorder="1"/>
    <xf numFmtId="0" fontId="0" fillId="0" borderId="60" xfId="0" applyBorder="1"/>
    <xf numFmtId="0" fontId="2" fillId="0" borderId="62" xfId="0" applyFont="1" applyBorder="1"/>
    <xf numFmtId="164" fontId="5" fillId="0" borderId="39" xfId="1" applyNumberFormat="1" applyFont="1" applyBorder="1"/>
    <xf numFmtId="164" fontId="3" fillId="0" borderId="6" xfId="1" applyNumberFormat="1" applyFont="1" applyBorder="1"/>
    <xf numFmtId="164" fontId="5" fillId="0" borderId="40" xfId="1" applyNumberFormat="1" applyFont="1" applyBorder="1"/>
    <xf numFmtId="164" fontId="5" fillId="0" borderId="41" xfId="1" applyNumberFormat="1" applyFont="1" applyBorder="1"/>
    <xf numFmtId="164" fontId="5" fillId="0" borderId="6" xfId="1" applyNumberFormat="1" applyFont="1" applyBorder="1"/>
    <xf numFmtId="164" fontId="5" fillId="0" borderId="9" xfId="1" applyNumberFormat="1" applyFont="1" applyBorder="1"/>
    <xf numFmtId="0" fontId="5" fillId="0" borderId="1" xfId="0" applyFont="1" applyBorder="1"/>
    <xf numFmtId="164" fontId="5" fillId="0" borderId="27" xfId="1" applyNumberFormat="1" applyFont="1" applyBorder="1"/>
    <xf numFmtId="164" fontId="5" fillId="0" borderId="3" xfId="1" applyNumberFormat="1" applyFont="1" applyBorder="1"/>
    <xf numFmtId="0" fontId="30" fillId="0" borderId="0" xfId="0" applyFont="1" applyAlignment="1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2" xfId="0" applyFont="1" applyBorder="1"/>
    <xf numFmtId="3" fontId="30" fillId="0" borderId="3" xfId="0" applyNumberFormat="1" applyFont="1" applyBorder="1" applyAlignment="1">
      <alignment horizontal="right" vertical="center"/>
    </xf>
    <xf numFmtId="0" fontId="30" fillId="0" borderId="5" xfId="0" applyFont="1" applyBorder="1"/>
    <xf numFmtId="3" fontId="30" fillId="0" borderId="6" xfId="0" applyNumberFormat="1" applyFont="1" applyBorder="1" applyAlignment="1">
      <alignment horizontal="right" vertical="center"/>
    </xf>
    <xf numFmtId="0" fontId="9" fillId="0" borderId="5" xfId="0" applyFont="1" applyBorder="1"/>
    <xf numFmtId="3" fontId="9" fillId="0" borderId="6" xfId="0" applyNumberFormat="1" applyFont="1" applyBorder="1" applyAlignment="1">
      <alignment horizontal="right" vertical="center"/>
    </xf>
    <xf numFmtId="0" fontId="31" fillId="0" borderId="5" xfId="0" applyFont="1" applyBorder="1"/>
    <xf numFmtId="3" fontId="31" fillId="0" borderId="6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right" vertical="center"/>
    </xf>
    <xf numFmtId="0" fontId="32" fillId="0" borderId="5" xfId="0" applyFont="1" applyBorder="1"/>
    <xf numFmtId="0" fontId="30" fillId="0" borderId="5" xfId="0" applyFont="1" applyFill="1" applyBorder="1"/>
    <xf numFmtId="0" fontId="0" fillId="0" borderId="6" xfId="0" applyBorder="1" applyAlignment="1">
      <alignment horizontal="right" vertical="center"/>
    </xf>
    <xf numFmtId="0" fontId="33" fillId="0" borderId="5" xfId="0" applyFont="1" applyFill="1" applyBorder="1"/>
    <xf numFmtId="0" fontId="14" fillId="0" borderId="6" xfId="0" applyFont="1" applyBorder="1" applyAlignment="1">
      <alignment horizontal="right" vertical="center"/>
    </xf>
    <xf numFmtId="0" fontId="5" fillId="0" borderId="5" xfId="0" applyFont="1" applyFill="1" applyBorder="1"/>
    <xf numFmtId="3" fontId="1" fillId="0" borderId="6" xfId="0" applyNumberFormat="1" applyFont="1" applyBorder="1" applyAlignment="1">
      <alignment horizontal="right" vertical="center"/>
    </xf>
    <xf numFmtId="165" fontId="1" fillId="0" borderId="6" xfId="1" applyNumberFormat="1" applyFont="1" applyBorder="1" applyAlignment="1">
      <alignment horizontal="right" vertical="center"/>
    </xf>
    <xf numFmtId="0" fontId="5" fillId="0" borderId="8" xfId="0" applyFont="1" applyFill="1" applyBorder="1"/>
    <xf numFmtId="0" fontId="0" fillId="0" borderId="9" xfId="0" applyBorder="1" applyAlignment="1">
      <alignment horizontal="right" vertical="center"/>
    </xf>
    <xf numFmtId="0" fontId="9" fillId="0" borderId="1" xfId="0" applyFont="1" applyBorder="1"/>
    <xf numFmtId="0" fontId="9" fillId="0" borderId="2" xfId="0" applyFont="1" applyBorder="1"/>
    <xf numFmtId="164" fontId="9" fillId="0" borderId="3" xfId="1" applyNumberFormat="1" applyFont="1" applyBorder="1"/>
    <xf numFmtId="164" fontId="9" fillId="0" borderId="67" xfId="1" applyNumberFormat="1" applyFont="1" applyBorder="1"/>
    <xf numFmtId="0" fontId="3" fillId="0" borderId="5" xfId="0" applyFont="1" applyBorder="1"/>
    <xf numFmtId="164" fontId="3" fillId="0" borderId="40" xfId="1" applyNumberFormat="1" applyFont="1" applyBorder="1"/>
    <xf numFmtId="164" fontId="9" fillId="0" borderId="6" xfId="1" applyNumberFormat="1" applyFont="1" applyBorder="1"/>
    <xf numFmtId="164" fontId="9" fillId="0" borderId="40" xfId="1" applyNumberFormat="1" applyFont="1" applyBorder="1"/>
    <xf numFmtId="0" fontId="5" fillId="0" borderId="5" xfId="0" applyFont="1" applyBorder="1"/>
    <xf numFmtId="0" fontId="5" fillId="0" borderId="8" xfId="0" applyFont="1" applyBorder="1"/>
    <xf numFmtId="0" fontId="9" fillId="0" borderId="11" xfId="0" applyFont="1" applyBorder="1"/>
    <xf numFmtId="0" fontId="9" fillId="0" borderId="14" xfId="0" applyFont="1" applyBorder="1"/>
    <xf numFmtId="164" fontId="9" fillId="0" borderId="17" xfId="1" applyNumberFormat="1" applyFont="1" applyBorder="1"/>
    <xf numFmtId="164" fontId="9" fillId="0" borderId="39" xfId="1" applyNumberFormat="1" applyFont="1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64" fontId="0" fillId="0" borderId="40" xfId="1" applyNumberFormat="1" applyFont="1" applyBorder="1"/>
    <xf numFmtId="0" fontId="2" fillId="0" borderId="4" xfId="0" applyFont="1" applyBorder="1"/>
    <xf numFmtId="0" fontId="0" fillId="0" borderId="5" xfId="0" applyBorder="1" applyAlignment="1">
      <alignment wrapText="1"/>
    </xf>
    <xf numFmtId="0" fontId="0" fillId="0" borderId="11" xfId="0" applyBorder="1"/>
    <xf numFmtId="0" fontId="0" fillId="0" borderId="14" xfId="0" applyBorder="1"/>
    <xf numFmtId="14" fontId="0" fillId="0" borderId="14" xfId="0" applyNumberFormat="1" applyBorder="1"/>
    <xf numFmtId="164" fontId="0" fillId="0" borderId="14" xfId="1" applyNumberFormat="1" applyFont="1" applyBorder="1"/>
    <xf numFmtId="164" fontId="0" fillId="0" borderId="39" xfId="1" applyNumberFormat="1" applyFont="1" applyBorder="1"/>
    <xf numFmtId="14" fontId="0" fillId="0" borderId="5" xfId="0" applyNumberFormat="1" applyBorder="1"/>
    <xf numFmtId="0" fontId="0" fillId="0" borderId="19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9" xfId="0" applyBorder="1"/>
    <xf numFmtId="0" fontId="0" fillId="0" borderId="9" xfId="0" applyBorder="1"/>
    <xf numFmtId="0" fontId="0" fillId="0" borderId="0" xfId="0" applyBorder="1" applyAlignment="1">
      <alignment horizontal="left"/>
    </xf>
    <xf numFmtId="0" fontId="0" fillId="0" borderId="0" xfId="0" applyBorder="1"/>
    <xf numFmtId="164" fontId="0" fillId="0" borderId="0" xfId="1" applyNumberFormat="1" applyFont="1" applyBorder="1" applyAlignment="1">
      <alignment horizontal="right"/>
    </xf>
    <xf numFmtId="164" fontId="0" fillId="0" borderId="1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0" fontId="35" fillId="0" borderId="0" xfId="0" applyFont="1"/>
    <xf numFmtId="164" fontId="35" fillId="0" borderId="0" xfId="1" applyNumberFormat="1" applyFont="1"/>
    <xf numFmtId="0" fontId="39" fillId="0" borderId="4" xfId="0" applyFont="1" applyBorder="1"/>
    <xf numFmtId="0" fontId="39" fillId="0" borderId="5" xfId="0" applyFont="1" applyBorder="1"/>
    <xf numFmtId="164" fontId="39" fillId="0" borderId="5" xfId="1" applyNumberFormat="1" applyFont="1" applyBorder="1"/>
    <xf numFmtId="164" fontId="39" fillId="0" borderId="6" xfId="1" applyNumberFormat="1" applyFont="1" applyBorder="1"/>
    <xf numFmtId="0" fontId="35" fillId="0" borderId="4" xfId="0" applyFont="1" applyBorder="1"/>
    <xf numFmtId="0" fontId="35" fillId="0" borderId="5" xfId="0" applyFont="1" applyBorder="1"/>
    <xf numFmtId="164" fontId="35" fillId="0" borderId="5" xfId="1" applyNumberFormat="1" applyFont="1" applyBorder="1"/>
    <xf numFmtId="164" fontId="35" fillId="0" borderId="6" xfId="1" applyNumberFormat="1" applyFont="1" applyBorder="1"/>
    <xf numFmtId="0" fontId="35" fillId="0" borderId="7" xfId="0" applyFont="1" applyBorder="1"/>
    <xf numFmtId="0" fontId="35" fillId="0" borderId="8" xfId="0" applyFont="1" applyBorder="1"/>
    <xf numFmtId="164" fontId="35" fillId="0" borderId="8" xfId="1" applyNumberFormat="1" applyFont="1" applyBorder="1"/>
    <xf numFmtId="164" fontId="35" fillId="0" borderId="9" xfId="1" applyNumberFormat="1" applyFont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wrapText="1"/>
    </xf>
    <xf numFmtId="164" fontId="41" fillId="0" borderId="0" xfId="1" applyNumberFormat="1" applyFont="1" applyAlignment="1">
      <alignment horizontal="right"/>
    </xf>
    <xf numFmtId="164" fontId="0" fillId="0" borderId="29" xfId="1" applyNumberFormat="1" applyFont="1" applyBorder="1"/>
    <xf numFmtId="164" fontId="0" fillId="0" borderId="0" xfId="1" applyNumberFormat="1" applyFont="1" applyFill="1" applyBorder="1" applyAlignment="1">
      <alignment horizontal="center"/>
    </xf>
    <xf numFmtId="164" fontId="0" fillId="0" borderId="4" xfId="1" applyNumberFormat="1" applyFont="1" applyBorder="1"/>
    <xf numFmtId="9" fontId="0" fillId="0" borderId="5" xfId="0" applyNumberFormat="1" applyBorder="1"/>
    <xf numFmtId="164" fontId="0" fillId="0" borderId="19" xfId="1" applyNumberFormat="1" applyFont="1" applyBorder="1"/>
    <xf numFmtId="164" fontId="0" fillId="0" borderId="21" xfId="1" applyNumberFormat="1" applyFont="1" applyBorder="1"/>
    <xf numFmtId="3" fontId="0" fillId="0" borderId="7" xfId="0" applyNumberFormat="1" applyBorder="1" applyAlignment="1">
      <alignment horizontal="center"/>
    </xf>
    <xf numFmtId="9" fontId="0" fillId="0" borderId="8" xfId="0" applyNumberFormat="1" applyBorder="1"/>
    <xf numFmtId="164" fontId="0" fillId="0" borderId="7" xfId="1" applyNumberFormat="1" applyFont="1" applyBorder="1"/>
    <xf numFmtId="164" fontId="0" fillId="0" borderId="28" xfId="1" applyNumberFormat="1" applyFont="1" applyBorder="1"/>
    <xf numFmtId="164" fontId="0" fillId="0" borderId="32" xfId="1" applyNumberFormat="1" applyFont="1" applyBorder="1"/>
    <xf numFmtId="164" fontId="0" fillId="0" borderId="59" xfId="1" applyNumberFormat="1" applyFont="1" applyBorder="1"/>
    <xf numFmtId="164" fontId="0" fillId="0" borderId="60" xfId="1" applyNumberFormat="1" applyFont="1" applyBorder="1"/>
    <xf numFmtId="164" fontId="2" fillId="0" borderId="60" xfId="1" applyNumberFormat="1" applyFont="1" applyBorder="1"/>
    <xf numFmtId="164" fontId="1" fillId="0" borderId="60" xfId="1" applyNumberFormat="1" applyFont="1" applyBorder="1"/>
    <xf numFmtId="164" fontId="5" fillId="0" borderId="60" xfId="1" applyNumberFormat="1" applyFont="1" applyBorder="1"/>
    <xf numFmtId="164" fontId="5" fillId="0" borderId="62" xfId="1" applyNumberFormat="1" applyFont="1" applyBorder="1"/>
    <xf numFmtId="0" fontId="0" fillId="0" borderId="27" xfId="0" applyBorder="1"/>
    <xf numFmtId="0" fontId="2" fillId="0" borderId="19" xfId="0" applyFont="1" applyBorder="1"/>
    <xf numFmtId="0" fontId="0" fillId="0" borderId="19" xfId="0" applyBorder="1" applyAlignment="1">
      <alignment wrapText="1"/>
    </xf>
    <xf numFmtId="0" fontId="1" fillId="0" borderId="19" xfId="0" applyFont="1" applyBorder="1"/>
    <xf numFmtId="0" fontId="5" fillId="0" borderId="19" xfId="0" applyFont="1" applyBorder="1"/>
    <xf numFmtId="0" fontId="34" fillId="0" borderId="19" xfId="0" applyFont="1" applyBorder="1"/>
    <xf numFmtId="0" fontId="5" fillId="0" borderId="29" xfId="0" applyFont="1" applyBorder="1"/>
    <xf numFmtId="0" fontId="42" fillId="2" borderId="51" xfId="0" applyFont="1" applyFill="1" applyBorder="1" applyAlignment="1">
      <alignment horizontal="center" vertical="center" wrapText="1"/>
    </xf>
    <xf numFmtId="0" fontId="42" fillId="2" borderId="57" xfId="0" applyFont="1" applyFill="1" applyBorder="1" applyAlignment="1">
      <alignment horizontal="center" vertical="center" wrapText="1"/>
    </xf>
    <xf numFmtId="0" fontId="42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2" fillId="0" borderId="25" xfId="0" applyFont="1" applyBorder="1"/>
    <xf numFmtId="0" fontId="42" fillId="0" borderId="51" xfId="0" applyFont="1" applyBorder="1" applyAlignment="1">
      <alignment horizontal="center"/>
    </xf>
    <xf numFmtId="0" fontId="43" fillId="0" borderId="63" xfId="0" applyFont="1" applyBorder="1" applyAlignment="1">
      <alignment wrapText="1"/>
    </xf>
    <xf numFmtId="0" fontId="44" fillId="0" borderId="39" xfId="0" applyFont="1" applyBorder="1" applyAlignment="1">
      <alignment horizontal="center"/>
    </xf>
    <xf numFmtId="0" fontId="43" fillId="0" borderId="46" xfId="0" applyFont="1" applyBorder="1" applyAlignment="1">
      <alignment wrapText="1"/>
    </xf>
    <xf numFmtId="0" fontId="43" fillId="0" borderId="0" xfId="0" applyFont="1" applyBorder="1" applyAlignment="1">
      <alignment horizontal="center"/>
    </xf>
    <xf numFmtId="0" fontId="43" fillId="0" borderId="46" xfId="0" applyFont="1" applyBorder="1" applyAlignment="1">
      <alignment horizontal="center"/>
    </xf>
    <xf numFmtId="0" fontId="44" fillId="0" borderId="72" xfId="0" applyFont="1" applyBorder="1" applyAlignment="1">
      <alignment horizontal="center"/>
    </xf>
    <xf numFmtId="0" fontId="42" fillId="0" borderId="51" xfId="0" applyFont="1" applyBorder="1"/>
    <xf numFmtId="0" fontId="42" fillId="0" borderId="24" xfId="0" applyFont="1" applyBorder="1" applyAlignment="1">
      <alignment horizontal="center"/>
    </xf>
    <xf numFmtId="0" fontId="42" fillId="0" borderId="26" xfId="0" applyFont="1" applyBorder="1" applyAlignment="1">
      <alignment horizontal="center"/>
    </xf>
    <xf numFmtId="0" fontId="42" fillId="3" borderId="51" xfId="0" applyFont="1" applyFill="1" applyBorder="1" applyAlignment="1">
      <alignment wrapText="1"/>
    </xf>
    <xf numFmtId="0" fontId="42" fillId="3" borderId="51" xfId="0" applyFont="1" applyFill="1" applyBorder="1" applyAlignment="1">
      <alignment horizontal="center" vertical="center"/>
    </xf>
    <xf numFmtId="164" fontId="25" fillId="0" borderId="5" xfId="1" applyNumberFormat="1" applyFont="1" applyBorder="1"/>
    <xf numFmtId="0" fontId="25" fillId="0" borderId="5" xfId="0" applyFont="1" applyBorder="1"/>
    <xf numFmtId="164" fontId="10" fillId="0" borderId="4" xfId="1" applyNumberFormat="1" applyFont="1" applyBorder="1" applyAlignment="1">
      <alignment horizontal="center"/>
    </xf>
    <xf numFmtId="164" fontId="10" fillId="0" borderId="73" xfId="1" applyNumberFormat="1" applyFont="1" applyBorder="1" applyAlignment="1">
      <alignment horizontal="center"/>
    </xf>
    <xf numFmtId="164" fontId="10" fillId="0" borderId="74" xfId="1" applyNumberFormat="1" applyFont="1" applyBorder="1" applyAlignment="1">
      <alignment horizontal="center"/>
    </xf>
    <xf numFmtId="164" fontId="12" fillId="0" borderId="38" xfId="1" applyNumberFormat="1" applyFont="1" applyBorder="1" applyAlignment="1">
      <alignment horizontal="center"/>
    </xf>
    <xf numFmtId="164" fontId="45" fillId="0" borderId="2" xfId="1" applyNumberFormat="1" applyFont="1" applyBorder="1" applyAlignment="1">
      <alignment horizontal="center"/>
    </xf>
    <xf numFmtId="164" fontId="45" fillId="0" borderId="5" xfId="1" applyNumberFormat="1" applyFont="1" applyBorder="1" applyAlignment="1">
      <alignment horizontal="center"/>
    </xf>
    <xf numFmtId="164" fontId="46" fillId="0" borderId="5" xfId="1" applyNumberFormat="1" applyFont="1" applyBorder="1" applyAlignment="1">
      <alignment horizontal="center"/>
    </xf>
    <xf numFmtId="164" fontId="47" fillId="0" borderId="8" xfId="1" applyNumberFormat="1" applyFont="1" applyBorder="1" applyAlignment="1">
      <alignment horizontal="center"/>
    </xf>
    <xf numFmtId="164" fontId="45" fillId="0" borderId="2" xfId="1" applyNumberFormat="1" applyFont="1" applyBorder="1"/>
    <xf numFmtId="164" fontId="45" fillId="0" borderId="5" xfId="1" applyNumberFormat="1" applyFont="1" applyBorder="1"/>
    <xf numFmtId="164" fontId="46" fillId="0" borderId="19" xfId="1" applyNumberFormat="1" applyFont="1" applyBorder="1" applyAlignment="1">
      <alignment horizontal="left" indent="1"/>
    </xf>
    <xf numFmtId="164" fontId="47" fillId="0" borderId="8" xfId="1" applyNumberFormat="1" applyFont="1" applyBorder="1"/>
    <xf numFmtId="0" fontId="16" fillId="4" borderId="53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16" fillId="4" borderId="18" xfId="0" applyFont="1" applyFill="1" applyBorder="1" applyAlignment="1">
      <alignment horizontal="center" wrapText="1"/>
    </xf>
    <xf numFmtId="0" fontId="16" fillId="4" borderId="44" xfId="0" applyFont="1" applyFill="1" applyBorder="1" applyAlignment="1">
      <alignment horizontal="center" wrapText="1"/>
    </xf>
    <xf numFmtId="0" fontId="16" fillId="4" borderId="23" xfId="0" applyFont="1" applyFill="1" applyBorder="1" applyAlignment="1">
      <alignment horizontal="center" wrapText="1"/>
    </xf>
    <xf numFmtId="0" fontId="20" fillId="4" borderId="53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 wrapText="1"/>
    </xf>
    <xf numFmtId="0" fontId="20" fillId="4" borderId="44" xfId="0" applyFont="1" applyFill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 wrapText="1"/>
    </xf>
    <xf numFmtId="0" fontId="20" fillId="4" borderId="50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0" fillId="4" borderId="49" xfId="0" applyFill="1" applyBorder="1" applyAlignment="1">
      <alignment textRotation="180"/>
    </xf>
    <xf numFmtId="164" fontId="0" fillId="4" borderId="49" xfId="1" applyNumberFormat="1" applyFont="1" applyFill="1" applyBorder="1" applyAlignment="1"/>
    <xf numFmtId="164" fontId="0" fillId="4" borderId="49" xfId="1" applyNumberFormat="1" applyFont="1" applyFill="1" applyBorder="1"/>
    <xf numFmtId="0" fontId="0" fillId="4" borderId="49" xfId="0" applyFill="1" applyBorder="1"/>
    <xf numFmtId="0" fontId="0" fillId="4" borderId="49" xfId="0" applyFill="1" applyBorder="1" applyAlignment="1">
      <alignment wrapText="1"/>
    </xf>
    <xf numFmtId="164" fontId="0" fillId="4" borderId="49" xfId="1" applyNumberFormat="1" applyFont="1" applyFill="1" applyBorder="1" applyAlignment="1">
      <alignment wrapText="1"/>
    </xf>
    <xf numFmtId="0" fontId="0" fillId="4" borderId="50" xfId="0" applyFill="1" applyBorder="1" applyAlignment="1">
      <alignment wrapText="1"/>
    </xf>
    <xf numFmtId="0" fontId="5" fillId="4" borderId="7" xfId="0" applyFont="1" applyFill="1" applyBorder="1" applyAlignment="1">
      <alignment horizontal="center" vertical="center"/>
    </xf>
    <xf numFmtId="164" fontId="1" fillId="4" borderId="28" xfId="1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64" fontId="5" fillId="4" borderId="3" xfId="1" applyNumberFormat="1" applyFont="1" applyFill="1" applyBorder="1" applyAlignment="1">
      <alignment horizontal="center"/>
    </xf>
    <xf numFmtId="164" fontId="5" fillId="4" borderId="67" xfId="1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164" fontId="3" fillId="4" borderId="9" xfId="1" applyNumberFormat="1" applyFont="1" applyFill="1" applyBorder="1" applyAlignment="1">
      <alignment horizontal="center"/>
    </xf>
    <xf numFmtId="164" fontId="3" fillId="4" borderId="41" xfId="1" applyNumberFormat="1" applyFont="1" applyFill="1" applyBorder="1" applyAlignment="1">
      <alignment horizontal="center"/>
    </xf>
    <xf numFmtId="0" fontId="0" fillId="4" borderId="33" xfId="0" applyFill="1" applyBorder="1"/>
    <xf numFmtId="0" fontId="0" fillId="4" borderId="57" xfId="0" applyFill="1" applyBorder="1"/>
    <xf numFmtId="0" fontId="0" fillId="4" borderId="65" xfId="0" applyFill="1" applyBorder="1"/>
    <xf numFmtId="0" fontId="5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164" fontId="3" fillId="4" borderId="2" xfId="1" applyNumberFormat="1" applyFont="1" applyFill="1" applyBorder="1" applyAlignment="1">
      <alignment horizontal="center"/>
    </xf>
    <xf numFmtId="164" fontId="3" fillId="4" borderId="8" xfId="1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 applyAlignment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34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/>
    <xf numFmtId="164" fontId="0" fillId="4" borderId="8" xfId="1" applyNumberFormat="1" applyFont="1" applyFill="1" applyBorder="1" applyAlignment="1">
      <alignment horizontal="center"/>
    </xf>
    <xf numFmtId="164" fontId="0" fillId="4" borderId="29" xfId="1" applyNumberFormat="1" applyFont="1" applyFill="1" applyBorder="1"/>
    <xf numFmtId="164" fontId="0" fillId="4" borderId="9" xfId="1" applyNumberFormat="1" applyFont="1" applyFill="1" applyBorder="1" applyAlignment="1">
      <alignment horizontal="center"/>
    </xf>
    <xf numFmtId="164" fontId="0" fillId="4" borderId="28" xfId="1" applyNumberFormat="1" applyFont="1" applyFill="1" applyBorder="1" applyAlignment="1">
      <alignment horizontal="center"/>
    </xf>
    <xf numFmtId="0" fontId="2" fillId="4" borderId="48" xfId="0" applyFont="1" applyFill="1" applyBorder="1"/>
    <xf numFmtId="0" fontId="2" fillId="4" borderId="49" xfId="0" applyFont="1" applyFill="1" applyBorder="1"/>
    <xf numFmtId="164" fontId="2" fillId="4" borderId="49" xfId="1" applyNumberFormat="1" applyFont="1" applyFill="1" applyBorder="1"/>
    <xf numFmtId="164" fontId="2" fillId="4" borderId="50" xfId="1" applyNumberFormat="1" applyFont="1" applyFill="1" applyBorder="1"/>
    <xf numFmtId="164" fontId="10" fillId="0" borderId="21" xfId="1" applyNumberFormat="1" applyFont="1" applyBorder="1" applyAlignment="1">
      <alignment horizontal="center"/>
    </xf>
    <xf numFmtId="164" fontId="10" fillId="0" borderId="5" xfId="1" applyNumberFormat="1" applyFont="1" applyBorder="1" applyAlignment="1">
      <alignment horizontal="center"/>
    </xf>
    <xf numFmtId="164" fontId="10" fillId="0" borderId="6" xfId="1" applyNumberFormat="1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7" fillId="0" borderId="35" xfId="0" applyFont="1" applyBorder="1" applyAlignment="1">
      <alignment horizontal="left" wrapText="1"/>
    </xf>
    <xf numFmtId="0" fontId="10" fillId="0" borderId="60" xfId="0" applyFont="1" applyBorder="1" applyAlignment="1">
      <alignment horizontal="left"/>
    </xf>
    <xf numFmtId="164" fontId="10" fillId="0" borderId="13" xfId="1" applyNumberFormat="1" applyFont="1" applyBorder="1" applyAlignment="1">
      <alignment horizontal="center"/>
    </xf>
    <xf numFmtId="164" fontId="10" fillId="0" borderId="14" xfId="1" applyNumberFormat="1" applyFont="1" applyBorder="1" applyAlignment="1">
      <alignment horizontal="center"/>
    </xf>
    <xf numFmtId="164" fontId="10" fillId="0" borderId="16" xfId="1" applyNumberFormat="1" applyFont="1" applyBorder="1" applyAlignment="1">
      <alignment horizontal="center"/>
    </xf>
    <xf numFmtId="164" fontId="10" fillId="0" borderId="17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8" fillId="4" borderId="55" xfId="0" applyFont="1" applyFill="1" applyBorder="1" applyAlignment="1">
      <alignment horizontal="center"/>
    </xf>
    <xf numFmtId="0" fontId="18" fillId="4" borderId="15" xfId="0" applyFont="1" applyFill="1" applyBorder="1" applyAlignment="1">
      <alignment horizontal="center"/>
    </xf>
    <xf numFmtId="0" fontId="18" fillId="4" borderId="43" xfId="0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0" fontId="16" fillId="4" borderId="24" xfId="0" applyFont="1" applyFill="1" applyBorder="1" applyAlignment="1">
      <alignment horizontal="center"/>
    </xf>
    <xf numFmtId="0" fontId="16" fillId="4" borderId="26" xfId="0" applyFont="1" applyFill="1" applyBorder="1" applyAlignment="1">
      <alignment horizontal="center"/>
    </xf>
    <xf numFmtId="0" fontId="18" fillId="4" borderId="33" xfId="0" applyFont="1" applyFill="1" applyBorder="1" applyAlignment="1">
      <alignment horizontal="center" vertical="center"/>
    </xf>
    <xf numFmtId="0" fontId="18" fillId="4" borderId="56" xfId="0" applyFont="1" applyFill="1" applyBorder="1" applyAlignment="1">
      <alignment horizontal="center" vertical="center"/>
    </xf>
    <xf numFmtId="0" fontId="18" fillId="4" borderId="58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left" vertical="center" textRotation="180"/>
    </xf>
    <xf numFmtId="0" fontId="11" fillId="4" borderId="46" xfId="0" applyFont="1" applyFill="1" applyBorder="1" applyAlignment="1">
      <alignment horizontal="left" vertical="center" textRotation="180"/>
    </xf>
    <xf numFmtId="0" fontId="11" fillId="4" borderId="47" xfId="0" applyFont="1" applyFill="1" applyBorder="1" applyAlignment="1">
      <alignment horizontal="left" vertical="center" textRotation="180"/>
    </xf>
    <xf numFmtId="0" fontId="16" fillId="4" borderId="25" xfId="0" applyFont="1" applyFill="1" applyBorder="1" applyAlignment="1">
      <alignment horizontal="center"/>
    </xf>
    <xf numFmtId="164" fontId="11" fillId="4" borderId="45" xfId="1" applyNumberFormat="1" applyFont="1" applyFill="1" applyBorder="1" applyAlignment="1">
      <alignment horizontal="center" vertical="center" textRotation="91"/>
    </xf>
    <xf numFmtId="164" fontId="11" fillId="4" borderId="46" xfId="1" applyNumberFormat="1" applyFont="1" applyFill="1" applyBorder="1" applyAlignment="1">
      <alignment horizontal="center" vertical="center" textRotation="91"/>
    </xf>
    <xf numFmtId="164" fontId="11" fillId="4" borderId="47" xfId="1" applyNumberFormat="1" applyFont="1" applyFill="1" applyBorder="1" applyAlignment="1">
      <alignment horizontal="center" vertical="center" textRotation="91"/>
    </xf>
    <xf numFmtId="0" fontId="20" fillId="4" borderId="25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2" fillId="4" borderId="57" xfId="0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22" fillId="4" borderId="59" xfId="0" applyFont="1" applyFill="1" applyBorder="1" applyAlignment="1">
      <alignment horizontal="center" vertical="center" textRotation="180"/>
    </xf>
    <xf numFmtId="0" fontId="22" fillId="4" borderId="60" xfId="0" applyFont="1" applyFill="1" applyBorder="1" applyAlignment="1">
      <alignment horizontal="center" vertical="center" textRotation="180"/>
    </xf>
    <xf numFmtId="0" fontId="22" fillId="4" borderId="62" xfId="0" applyFont="1" applyFill="1" applyBorder="1" applyAlignment="1">
      <alignment horizontal="center" vertical="center" textRotation="180"/>
    </xf>
    <xf numFmtId="0" fontId="20" fillId="4" borderId="33" xfId="0" applyFont="1" applyFill="1" applyBorder="1" applyAlignment="1">
      <alignment horizontal="center" vertical="center"/>
    </xf>
    <xf numFmtId="0" fontId="20" fillId="4" borderId="57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center" vertical="center"/>
    </xf>
    <xf numFmtId="164" fontId="22" fillId="4" borderId="45" xfId="1" applyNumberFormat="1" applyFont="1" applyFill="1" applyBorder="1" applyAlignment="1">
      <alignment horizontal="center" vertical="center"/>
    </xf>
    <xf numFmtId="164" fontId="22" fillId="4" borderId="46" xfId="1" applyNumberFormat="1" applyFont="1" applyFill="1" applyBorder="1" applyAlignment="1">
      <alignment horizontal="center" vertical="center"/>
    </xf>
    <xf numFmtId="164" fontId="22" fillId="4" borderId="47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0" fillId="0" borderId="0" xfId="0" applyFont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55" xfId="0" applyFont="1" applyFill="1" applyBorder="1" applyAlignment="1">
      <alignment horizontal="center"/>
    </xf>
    <xf numFmtId="0" fontId="5" fillId="4" borderId="56" xfId="0" applyFont="1" applyFill="1" applyBorder="1" applyAlignment="1">
      <alignment horizontal="center"/>
    </xf>
    <xf numFmtId="0" fontId="5" fillId="4" borderId="68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left" wrapText="1"/>
    </xf>
    <xf numFmtId="164" fontId="0" fillId="0" borderId="60" xfId="1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164" fontId="2" fillId="0" borderId="60" xfId="1" applyNumberFormat="1" applyFont="1" applyBorder="1" applyAlignment="1">
      <alignment horizontal="center"/>
    </xf>
    <xf numFmtId="11" fontId="0" fillId="0" borderId="19" xfId="0" applyNumberFormat="1" applyBorder="1" applyAlignment="1">
      <alignment horizontal="left" wrapText="1"/>
    </xf>
    <xf numFmtId="0" fontId="34" fillId="0" borderId="19" xfId="0" applyFont="1" applyBorder="1" applyAlignment="1">
      <alignment horizontal="left" wrapText="1"/>
    </xf>
    <xf numFmtId="0" fontId="42" fillId="0" borderId="69" xfId="0" applyFont="1" applyBorder="1" applyAlignment="1">
      <alignment horizontal="right"/>
    </xf>
    <xf numFmtId="0" fontId="0" fillId="4" borderId="2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69" xfId="0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/>
    </xf>
    <xf numFmtId="164" fontId="3" fillId="4" borderId="30" xfId="1" applyNumberFormat="1" applyFont="1" applyFill="1" applyBorder="1" applyAlignment="1">
      <alignment horizontal="center"/>
    </xf>
    <xf numFmtId="164" fontId="3" fillId="4" borderId="18" xfId="1" applyNumberFormat="1" applyFont="1" applyFill="1" applyBorder="1" applyAlignment="1">
      <alignment horizontal="center"/>
    </xf>
    <xf numFmtId="164" fontId="35" fillId="4" borderId="5" xfId="1" applyNumberFormat="1" applyFont="1" applyFill="1" applyBorder="1" applyAlignment="1">
      <alignment horizontal="left" wrapText="1"/>
    </xf>
    <xf numFmtId="164" fontId="35" fillId="4" borderId="8" xfId="1" applyNumberFormat="1" applyFont="1" applyFill="1" applyBorder="1" applyAlignment="1">
      <alignment horizontal="left" wrapText="1"/>
    </xf>
    <xf numFmtId="0" fontId="35" fillId="4" borderId="5" xfId="0" applyFont="1" applyFill="1" applyBorder="1" applyAlignment="1">
      <alignment horizontal="left" wrapText="1"/>
    </xf>
    <xf numFmtId="0" fontId="35" fillId="4" borderId="8" xfId="0" applyFont="1" applyFill="1" applyBorder="1" applyAlignment="1">
      <alignment horizontal="left" wrapText="1"/>
    </xf>
    <xf numFmtId="0" fontId="38" fillId="0" borderId="34" xfId="0" applyFont="1" applyBorder="1" applyAlignment="1">
      <alignment horizontal="left"/>
    </xf>
    <xf numFmtId="0" fontId="38" fillId="0" borderId="70" xfId="0" applyFont="1" applyBorder="1" applyAlignment="1">
      <alignment horizontal="left"/>
    </xf>
    <xf numFmtId="0" fontId="38" fillId="0" borderId="67" xfId="0" applyFont="1" applyBorder="1" applyAlignment="1">
      <alignment horizontal="left"/>
    </xf>
    <xf numFmtId="0" fontId="37" fillId="0" borderId="0" xfId="0" applyFont="1" applyAlignment="1">
      <alignment horizontal="center"/>
    </xf>
    <xf numFmtId="0" fontId="35" fillId="4" borderId="1" xfId="0" applyFont="1" applyFill="1" applyBorder="1" applyAlignment="1">
      <alignment horizontal="center"/>
    </xf>
    <xf numFmtId="0" fontId="35" fillId="4" borderId="4" xfId="0" applyFont="1" applyFill="1" applyBorder="1" applyAlignment="1">
      <alignment horizontal="center"/>
    </xf>
    <xf numFmtId="0" fontId="35" fillId="4" borderId="7" xfId="0" applyFont="1" applyFill="1" applyBorder="1" applyAlignment="1">
      <alignment horizontal="center"/>
    </xf>
    <xf numFmtId="0" fontId="35" fillId="4" borderId="2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/>
    </xf>
    <xf numFmtId="164" fontId="35" fillId="4" borderId="2" xfId="1" applyNumberFormat="1" applyFont="1" applyFill="1" applyBorder="1" applyAlignment="1">
      <alignment horizontal="center" vertical="top"/>
    </xf>
    <xf numFmtId="164" fontId="35" fillId="4" borderId="5" xfId="1" applyNumberFormat="1" applyFont="1" applyFill="1" applyBorder="1" applyAlignment="1">
      <alignment horizontal="center" vertical="top"/>
    </xf>
    <xf numFmtId="164" fontId="35" fillId="4" borderId="8" xfId="1" applyNumberFormat="1" applyFont="1" applyFill="1" applyBorder="1" applyAlignment="1">
      <alignment horizontal="center" vertical="top"/>
    </xf>
    <xf numFmtId="164" fontId="35" fillId="4" borderId="3" xfId="1" applyNumberFormat="1" applyFont="1" applyFill="1" applyBorder="1" applyAlignment="1">
      <alignment horizontal="center" vertical="top"/>
    </xf>
    <xf numFmtId="164" fontId="35" fillId="4" borderId="6" xfId="1" applyNumberFormat="1" applyFont="1" applyFill="1" applyBorder="1" applyAlignment="1">
      <alignment horizontal="center" vertical="top"/>
    </xf>
    <xf numFmtId="164" fontId="35" fillId="4" borderId="9" xfId="1" applyNumberFormat="1" applyFont="1" applyFill="1" applyBorder="1" applyAlignment="1">
      <alignment horizontal="center" vertical="top"/>
    </xf>
    <xf numFmtId="0" fontId="35" fillId="4" borderId="5" xfId="0" applyFont="1" applyFill="1" applyBorder="1" applyAlignment="1">
      <alignment horizontal="center"/>
    </xf>
    <xf numFmtId="164" fontId="35" fillId="4" borderId="5" xfId="1" applyNumberFormat="1" applyFont="1" applyFill="1" applyBorder="1" applyAlignment="1">
      <alignment horizontal="center" vertical="top" wrapText="1"/>
    </xf>
    <xf numFmtId="164" fontId="35" fillId="4" borderId="8" xfId="1" applyNumberFormat="1" applyFont="1" applyFill="1" applyBorder="1" applyAlignment="1">
      <alignment horizontal="center" vertical="top" wrapText="1"/>
    </xf>
    <xf numFmtId="0" fontId="4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5" xfId="1" applyNumberFormat="1" applyFont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164" fontId="0" fillId="4" borderId="2" xfId="1" applyNumberFormat="1" applyFont="1" applyFill="1" applyBorder="1" applyAlignment="1">
      <alignment horizontal="center"/>
    </xf>
    <xf numFmtId="164" fontId="0" fillId="4" borderId="3" xfId="1" applyNumberFormat="1" applyFont="1" applyFill="1" applyBorder="1" applyAlignment="1">
      <alignment horizontal="center"/>
    </xf>
    <xf numFmtId="164" fontId="0" fillId="4" borderId="20" xfId="1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 wrapText="1"/>
    </xf>
    <xf numFmtId="164" fontId="0" fillId="0" borderId="4" xfId="1" applyNumberFormat="1" applyFont="1" applyBorder="1" applyAlignment="1">
      <alignment horizontal="center"/>
    </xf>
    <xf numFmtId="9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164" fontId="0" fillId="0" borderId="6" xfId="1" applyNumberFormat="1" applyFont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view="pageBreakPreview" topLeftCell="A25" zoomScale="60" zoomScaleNormal="100" workbookViewId="0">
      <selection activeCell="A2" sqref="A2:S2"/>
    </sheetView>
  </sheetViews>
  <sheetFormatPr defaultRowHeight="36" customHeight="1" x14ac:dyDescent="0.25"/>
  <cols>
    <col min="1" max="1" width="5.85546875" style="1" bestFit="1" customWidth="1"/>
    <col min="2" max="2" width="152" customWidth="1"/>
    <col min="3" max="3" width="8.42578125" style="29" customWidth="1"/>
    <col min="4" max="4" width="38.42578125" style="218" customWidth="1"/>
    <col min="5" max="6" width="30.7109375" customWidth="1"/>
    <col min="7" max="7" width="24.7109375" customWidth="1"/>
    <col min="8" max="9" width="32.42578125" bestFit="1" customWidth="1"/>
    <col min="10" max="10" width="25.5703125" customWidth="1"/>
    <col min="11" max="11" width="32.42578125" bestFit="1" customWidth="1"/>
    <col min="12" max="12" width="31.140625" bestFit="1" customWidth="1"/>
    <col min="13" max="13" width="24.140625" customWidth="1"/>
    <col min="14" max="14" width="32.42578125" bestFit="1" customWidth="1"/>
    <col min="15" max="15" width="31.140625" bestFit="1" customWidth="1"/>
    <col min="16" max="16" width="24.28515625" customWidth="1"/>
    <col min="17" max="17" width="32.42578125" bestFit="1" customWidth="1"/>
    <col min="18" max="18" width="31.140625" bestFit="1" customWidth="1"/>
    <col min="19" max="19" width="27.5703125" customWidth="1"/>
  </cols>
  <sheetData>
    <row r="1" spans="1:23" ht="36" customHeight="1" x14ac:dyDescent="0.45">
      <c r="A1" s="475" t="s">
        <v>209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</row>
    <row r="2" spans="1:23" ht="36" customHeight="1" x14ac:dyDescent="0.45">
      <c r="A2" s="477" t="s">
        <v>205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</row>
    <row r="3" spans="1:23" ht="24.75" customHeight="1" x14ac:dyDescent="0.45">
      <c r="A3" s="113"/>
      <c r="B3" s="114"/>
      <c r="C3" s="115"/>
      <c r="D3" s="20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23" ht="36" customHeight="1" x14ac:dyDescent="0.45">
      <c r="A4" s="475" t="s">
        <v>197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</row>
    <row r="5" spans="1:23" ht="30.75" customHeight="1" thickBot="1" x14ac:dyDescent="0.35">
      <c r="A5" s="7"/>
      <c r="B5" s="8"/>
      <c r="C5" s="28"/>
      <c r="D5" s="205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3" ht="36" customHeight="1" thickBot="1" x14ac:dyDescent="0.5">
      <c r="A6" s="487" t="s">
        <v>39</v>
      </c>
      <c r="B6" s="484" t="s">
        <v>2</v>
      </c>
      <c r="C6" s="490" t="s">
        <v>74</v>
      </c>
      <c r="D6" s="494" t="s">
        <v>200</v>
      </c>
      <c r="E6" s="478" t="s">
        <v>199</v>
      </c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80"/>
      <c r="Q6" s="480"/>
      <c r="R6" s="480"/>
      <c r="S6" s="481"/>
    </row>
    <row r="7" spans="1:23" ht="36" customHeight="1" thickBot="1" x14ac:dyDescent="0.5">
      <c r="A7" s="488"/>
      <c r="B7" s="485"/>
      <c r="C7" s="491"/>
      <c r="D7" s="495"/>
      <c r="E7" s="482" t="s">
        <v>1</v>
      </c>
      <c r="F7" s="482"/>
      <c r="G7" s="483"/>
      <c r="H7" s="493" t="s">
        <v>156</v>
      </c>
      <c r="I7" s="482"/>
      <c r="J7" s="483"/>
      <c r="K7" s="493" t="s">
        <v>157</v>
      </c>
      <c r="L7" s="482"/>
      <c r="M7" s="483"/>
      <c r="N7" s="493" t="s">
        <v>158</v>
      </c>
      <c r="O7" s="482"/>
      <c r="P7" s="483"/>
      <c r="Q7" s="493" t="s">
        <v>208</v>
      </c>
      <c r="R7" s="482"/>
      <c r="S7" s="483"/>
    </row>
    <row r="8" spans="1:23" ht="53.25" customHeight="1" thickBot="1" x14ac:dyDescent="0.5">
      <c r="A8" s="489"/>
      <c r="B8" s="486"/>
      <c r="C8" s="492"/>
      <c r="D8" s="496"/>
      <c r="E8" s="399" t="s">
        <v>160</v>
      </c>
      <c r="F8" s="400" t="s">
        <v>155</v>
      </c>
      <c r="G8" s="401" t="s">
        <v>165</v>
      </c>
      <c r="H8" s="402" t="s">
        <v>160</v>
      </c>
      <c r="I8" s="403" t="s">
        <v>155</v>
      </c>
      <c r="J8" s="401" t="s">
        <v>165</v>
      </c>
      <c r="K8" s="402" t="s">
        <v>160</v>
      </c>
      <c r="L8" s="403" t="s">
        <v>155</v>
      </c>
      <c r="M8" s="401" t="s">
        <v>165</v>
      </c>
      <c r="N8" s="402" t="s">
        <v>160</v>
      </c>
      <c r="O8" s="403" t="s">
        <v>155</v>
      </c>
      <c r="P8" s="401" t="s">
        <v>165</v>
      </c>
      <c r="Q8" s="402" t="s">
        <v>160</v>
      </c>
      <c r="R8" s="403" t="s">
        <v>155</v>
      </c>
      <c r="S8" s="401" t="s">
        <v>165</v>
      </c>
    </row>
    <row r="9" spans="1:23" ht="36" customHeight="1" x14ac:dyDescent="0.45">
      <c r="A9" s="131" t="s">
        <v>3</v>
      </c>
      <c r="B9" s="116" t="s">
        <v>81</v>
      </c>
      <c r="C9" s="102" t="s">
        <v>76</v>
      </c>
      <c r="D9" s="206">
        <f>D10+D18</f>
        <v>724875094</v>
      </c>
      <c r="E9" s="82">
        <f>E10+E18</f>
        <v>759784606</v>
      </c>
      <c r="F9" s="33">
        <f t="shared" ref="F9:S9" si="0">F10+F18</f>
        <v>759784606</v>
      </c>
      <c r="G9" s="34">
        <f t="shared" si="0"/>
        <v>0</v>
      </c>
      <c r="H9" s="90">
        <f t="shared" si="0"/>
        <v>827767595</v>
      </c>
      <c r="I9" s="33">
        <f t="shared" si="0"/>
        <v>827767595</v>
      </c>
      <c r="J9" s="34">
        <f t="shared" si="0"/>
        <v>0</v>
      </c>
      <c r="K9" s="90">
        <f t="shared" si="0"/>
        <v>838235065</v>
      </c>
      <c r="L9" s="82">
        <f t="shared" si="0"/>
        <v>838235065</v>
      </c>
      <c r="M9" s="34">
        <f t="shared" si="0"/>
        <v>0</v>
      </c>
      <c r="N9" s="90">
        <f>N10+N18</f>
        <v>825117532</v>
      </c>
      <c r="O9" s="33">
        <f t="shared" si="0"/>
        <v>825117532</v>
      </c>
      <c r="P9" s="34">
        <f t="shared" si="0"/>
        <v>0</v>
      </c>
      <c r="Q9" s="90">
        <f t="shared" si="0"/>
        <v>825102545</v>
      </c>
      <c r="R9" s="33">
        <f t="shared" si="0"/>
        <v>825102545</v>
      </c>
      <c r="S9" s="34">
        <f t="shared" si="0"/>
        <v>0</v>
      </c>
    </row>
    <row r="10" spans="1:23" ht="36" customHeight="1" x14ac:dyDescent="0.45">
      <c r="A10" s="132" t="s">
        <v>4</v>
      </c>
      <c r="B10" s="117" t="s">
        <v>130</v>
      </c>
      <c r="C10" s="103"/>
      <c r="D10" s="207">
        <f>D11+D12+D13+D14+D15+D16+D17</f>
        <v>691594756</v>
      </c>
      <c r="E10" s="83">
        <f>E11+E12+E13+E14+E15+E16+E17</f>
        <v>734669522</v>
      </c>
      <c r="F10" s="199">
        <f>F11+F12+F13+F14+F15+F16+F17</f>
        <v>734669522</v>
      </c>
      <c r="G10" s="79">
        <f t="shared" ref="G10:S10" si="1">G11+G12+G13+G14+G15+G16+G17</f>
        <v>0</v>
      </c>
      <c r="H10" s="203">
        <f t="shared" si="1"/>
        <v>771242363</v>
      </c>
      <c r="I10" s="200">
        <f t="shared" si="1"/>
        <v>771242363</v>
      </c>
      <c r="J10" s="79">
        <f t="shared" si="1"/>
        <v>0</v>
      </c>
      <c r="K10" s="229">
        <f t="shared" si="1"/>
        <v>781709833</v>
      </c>
      <c r="L10" s="228">
        <f t="shared" si="1"/>
        <v>781709833</v>
      </c>
      <c r="M10" s="79">
        <f t="shared" si="1"/>
        <v>0</v>
      </c>
      <c r="N10" s="91">
        <f>N11+N12+N13+N14+N15+N16+N17</f>
        <v>781080385</v>
      </c>
      <c r="O10" s="78">
        <f t="shared" si="1"/>
        <v>781080385</v>
      </c>
      <c r="P10" s="79">
        <f t="shared" si="1"/>
        <v>0</v>
      </c>
      <c r="Q10" s="91">
        <f t="shared" si="1"/>
        <v>781080385</v>
      </c>
      <c r="R10" s="78">
        <f t="shared" si="1"/>
        <v>781080385</v>
      </c>
      <c r="S10" s="79">
        <f t="shared" si="1"/>
        <v>0</v>
      </c>
    </row>
    <row r="11" spans="1:23" ht="36" customHeight="1" x14ac:dyDescent="0.45">
      <c r="A11" s="132" t="s">
        <v>5</v>
      </c>
      <c r="B11" s="118" t="s">
        <v>148</v>
      </c>
      <c r="C11" s="103"/>
      <c r="D11" s="207">
        <v>198188025</v>
      </c>
      <c r="E11" s="83">
        <v>198122875</v>
      </c>
      <c r="F11" s="199">
        <v>198122875</v>
      </c>
      <c r="G11" s="79"/>
      <c r="H11" s="203">
        <v>219506645</v>
      </c>
      <c r="I11" s="200">
        <v>219506645</v>
      </c>
      <c r="J11" s="79"/>
      <c r="K11" s="229">
        <v>224856770</v>
      </c>
      <c r="L11" s="228">
        <v>224856770</v>
      </c>
      <c r="M11" s="79"/>
      <c r="N11" s="240">
        <v>228525599</v>
      </c>
      <c r="O11" s="239">
        <v>228525599</v>
      </c>
      <c r="P11" s="79"/>
      <c r="Q11" s="387">
        <v>228525599</v>
      </c>
      <c r="R11" s="388">
        <v>228525599</v>
      </c>
      <c r="S11" s="79"/>
      <c r="V11" s="3"/>
    </row>
    <row r="12" spans="1:23" ht="36" customHeight="1" x14ac:dyDescent="0.45">
      <c r="A12" s="132" t="s">
        <v>6</v>
      </c>
      <c r="B12" s="118" t="s">
        <v>149</v>
      </c>
      <c r="C12" s="104"/>
      <c r="D12" s="208">
        <v>258710719</v>
      </c>
      <c r="E12" s="83">
        <v>266144668</v>
      </c>
      <c r="F12" s="199">
        <v>266144668</v>
      </c>
      <c r="G12" s="79"/>
      <c r="H12" s="203">
        <v>267656668</v>
      </c>
      <c r="I12" s="200">
        <v>267656668</v>
      </c>
      <c r="J12" s="79"/>
      <c r="K12" s="229">
        <v>271850338</v>
      </c>
      <c r="L12" s="228">
        <v>271850338</v>
      </c>
      <c r="M12" s="79"/>
      <c r="N12" s="240">
        <v>297950506</v>
      </c>
      <c r="O12" s="239">
        <v>297950506</v>
      </c>
      <c r="P12" s="79"/>
      <c r="Q12" s="387">
        <v>297950506</v>
      </c>
      <c r="R12" s="388">
        <v>297950506</v>
      </c>
      <c r="S12" s="79"/>
      <c r="W12" s="8"/>
    </row>
    <row r="13" spans="1:23" ht="36" customHeight="1" x14ac:dyDescent="0.45">
      <c r="A13" s="132" t="s">
        <v>7</v>
      </c>
      <c r="B13" s="118" t="s">
        <v>187</v>
      </c>
      <c r="C13" s="104"/>
      <c r="D13" s="208">
        <v>131291858</v>
      </c>
      <c r="E13" s="83">
        <v>129176094</v>
      </c>
      <c r="F13" s="199">
        <v>129176094</v>
      </c>
      <c r="G13" s="79"/>
      <c r="H13" s="203">
        <v>139081574</v>
      </c>
      <c r="I13" s="200">
        <v>139081574</v>
      </c>
      <c r="J13" s="79"/>
      <c r="K13" s="229">
        <v>139966774</v>
      </c>
      <c r="L13" s="228">
        <v>139966774</v>
      </c>
      <c r="M13" s="79"/>
      <c r="N13" s="240">
        <v>146268941</v>
      </c>
      <c r="O13" s="239">
        <v>146268941</v>
      </c>
      <c r="P13" s="79"/>
      <c r="Q13" s="387">
        <v>146268941</v>
      </c>
      <c r="R13" s="388">
        <v>146268941</v>
      </c>
      <c r="S13" s="79"/>
    </row>
    <row r="14" spans="1:23" ht="36" customHeight="1" x14ac:dyDescent="0.45">
      <c r="A14" s="132" t="s">
        <v>8</v>
      </c>
      <c r="B14" s="118" t="s">
        <v>150</v>
      </c>
      <c r="C14" s="104"/>
      <c r="D14" s="208">
        <v>86012134</v>
      </c>
      <c r="E14" s="83">
        <v>91495560</v>
      </c>
      <c r="F14" s="199">
        <v>91495560</v>
      </c>
      <c r="G14" s="79"/>
      <c r="H14" s="203">
        <v>91495560</v>
      </c>
      <c r="I14" s="200">
        <v>91495560</v>
      </c>
      <c r="J14" s="79"/>
      <c r="K14" s="229">
        <v>91534035</v>
      </c>
      <c r="L14" s="228">
        <v>91534035</v>
      </c>
      <c r="M14" s="79"/>
      <c r="N14" s="240">
        <v>91553857</v>
      </c>
      <c r="O14" s="239">
        <v>91553857</v>
      </c>
      <c r="P14" s="79"/>
      <c r="Q14" s="387">
        <v>91553857</v>
      </c>
      <c r="R14" s="388">
        <v>91553857</v>
      </c>
      <c r="S14" s="79"/>
    </row>
    <row r="15" spans="1:23" ht="36" customHeight="1" x14ac:dyDescent="0.45">
      <c r="A15" s="132" t="s">
        <v>9</v>
      </c>
      <c r="B15" s="118" t="s">
        <v>151</v>
      </c>
      <c r="C15" s="104"/>
      <c r="D15" s="208">
        <v>17392020</v>
      </c>
      <c r="E15" s="83">
        <v>12850891</v>
      </c>
      <c r="F15" s="199">
        <v>12850891</v>
      </c>
      <c r="G15" s="79"/>
      <c r="H15" s="203">
        <v>16622482</v>
      </c>
      <c r="I15" s="200">
        <v>16622482</v>
      </c>
      <c r="J15" s="79"/>
      <c r="K15" s="229">
        <v>16622482</v>
      </c>
      <c r="L15" s="228">
        <v>16622482</v>
      </c>
      <c r="M15" s="79"/>
      <c r="N15" s="240">
        <v>16781482</v>
      </c>
      <c r="O15" s="239">
        <v>16781482</v>
      </c>
      <c r="P15" s="79"/>
      <c r="Q15" s="387">
        <v>16781482</v>
      </c>
      <c r="R15" s="388">
        <v>16781482</v>
      </c>
      <c r="S15" s="79"/>
    </row>
    <row r="16" spans="1:23" ht="36" customHeight="1" x14ac:dyDescent="0.45">
      <c r="A16" s="132" t="s">
        <v>10</v>
      </c>
      <c r="B16" s="118" t="s">
        <v>152</v>
      </c>
      <c r="C16" s="104"/>
      <c r="D16" s="208"/>
      <c r="E16" s="83">
        <v>36879434</v>
      </c>
      <c r="F16" s="199">
        <v>36879434</v>
      </c>
      <c r="G16" s="79"/>
      <c r="H16" s="203">
        <v>36879434</v>
      </c>
      <c r="I16" s="200">
        <v>36879434</v>
      </c>
      <c r="J16" s="79"/>
      <c r="K16" s="229">
        <v>36879434</v>
      </c>
      <c r="L16" s="228">
        <v>36879434</v>
      </c>
      <c r="M16" s="79"/>
      <c r="N16" s="91"/>
      <c r="O16" s="78"/>
      <c r="P16" s="79"/>
      <c r="Q16" s="99"/>
      <c r="R16" s="22"/>
      <c r="S16" s="79"/>
    </row>
    <row r="17" spans="1:19" ht="36" customHeight="1" x14ac:dyDescent="0.45">
      <c r="A17" s="132" t="s">
        <v>11</v>
      </c>
      <c r="B17" s="119" t="s">
        <v>188</v>
      </c>
      <c r="C17" s="104"/>
      <c r="D17" s="208"/>
      <c r="E17" s="83">
        <v>0</v>
      </c>
      <c r="F17" s="199">
        <v>0</v>
      </c>
      <c r="G17" s="79"/>
      <c r="H17" s="203"/>
      <c r="I17" s="200"/>
      <c r="J17" s="79"/>
      <c r="K17" s="229"/>
      <c r="L17" s="228"/>
      <c r="M17" s="79"/>
      <c r="N17" s="91"/>
      <c r="O17" s="78"/>
      <c r="P17" s="79"/>
      <c r="Q17" s="99"/>
      <c r="R17" s="22"/>
      <c r="S17" s="79"/>
    </row>
    <row r="18" spans="1:19" ht="36" customHeight="1" x14ac:dyDescent="0.45">
      <c r="A18" s="132" t="s">
        <v>12</v>
      </c>
      <c r="B18" s="120" t="s">
        <v>131</v>
      </c>
      <c r="C18" s="104"/>
      <c r="D18" s="208">
        <f>D19+D20+D21</f>
        <v>33280338</v>
      </c>
      <c r="E18" s="83">
        <f>E19+E20+E21</f>
        <v>25115084</v>
      </c>
      <c r="F18" s="199">
        <f>F19+F20+F21</f>
        <v>25115084</v>
      </c>
      <c r="G18" s="79">
        <f t="shared" ref="G18:S18" si="2">G19+G20+G21</f>
        <v>0</v>
      </c>
      <c r="H18" s="203">
        <f>H19+H20+H21</f>
        <v>56525232</v>
      </c>
      <c r="I18" s="200">
        <f>I19+I20+I21</f>
        <v>56525232</v>
      </c>
      <c r="J18" s="79">
        <f t="shared" si="2"/>
        <v>0</v>
      </c>
      <c r="K18" s="229">
        <f t="shared" si="2"/>
        <v>56525232</v>
      </c>
      <c r="L18" s="228">
        <f t="shared" si="2"/>
        <v>56525232</v>
      </c>
      <c r="M18" s="79">
        <f t="shared" si="2"/>
        <v>0</v>
      </c>
      <c r="N18" s="91">
        <f t="shared" si="2"/>
        <v>44037147</v>
      </c>
      <c r="O18" s="78">
        <f t="shared" si="2"/>
        <v>44037147</v>
      </c>
      <c r="P18" s="79">
        <f t="shared" si="2"/>
        <v>0</v>
      </c>
      <c r="Q18" s="91">
        <f t="shared" si="2"/>
        <v>44022160</v>
      </c>
      <c r="R18" s="78">
        <f t="shared" si="2"/>
        <v>44022160</v>
      </c>
      <c r="S18" s="79">
        <f t="shared" si="2"/>
        <v>0</v>
      </c>
    </row>
    <row r="19" spans="1:19" s="196" customFormat="1" ht="36" customHeight="1" x14ac:dyDescent="0.45">
      <c r="A19" s="198" t="s">
        <v>13</v>
      </c>
      <c r="B19" s="197" t="s">
        <v>189</v>
      </c>
      <c r="C19" s="189"/>
      <c r="D19" s="209"/>
      <c r="E19" s="190"/>
      <c r="F19" s="190"/>
      <c r="G19" s="192"/>
      <c r="H19" s="193"/>
      <c r="I19" s="191"/>
      <c r="J19" s="192"/>
      <c r="K19" s="193"/>
      <c r="L19" s="190"/>
      <c r="M19" s="192"/>
      <c r="N19" s="193"/>
      <c r="O19" s="191"/>
      <c r="P19" s="192"/>
      <c r="Q19" s="194"/>
      <c r="R19" s="195"/>
      <c r="S19" s="192"/>
    </row>
    <row r="20" spans="1:19" ht="36" customHeight="1" x14ac:dyDescent="0.45">
      <c r="A20" s="132" t="s">
        <v>14</v>
      </c>
      <c r="B20" s="119" t="s">
        <v>190</v>
      </c>
      <c r="C20" s="104"/>
      <c r="D20" s="208">
        <v>18228200</v>
      </c>
      <c r="E20" s="83">
        <v>18500900</v>
      </c>
      <c r="F20" s="199">
        <v>18500900</v>
      </c>
      <c r="G20" s="79"/>
      <c r="H20" s="203">
        <v>31142937</v>
      </c>
      <c r="I20" s="200">
        <v>31142937</v>
      </c>
      <c r="J20" s="79"/>
      <c r="K20" s="229">
        <v>31142937</v>
      </c>
      <c r="L20" s="228">
        <v>31142937</v>
      </c>
      <c r="M20" s="79"/>
      <c r="N20" s="240">
        <v>15240000</v>
      </c>
      <c r="O20" s="239">
        <v>15240000</v>
      </c>
      <c r="P20" s="79"/>
      <c r="Q20" s="387">
        <v>15232205</v>
      </c>
      <c r="R20" s="388">
        <v>15232205</v>
      </c>
      <c r="S20" s="79"/>
    </row>
    <row r="21" spans="1:19" ht="36" customHeight="1" thickBot="1" x14ac:dyDescent="0.5">
      <c r="A21" s="132" t="s">
        <v>15</v>
      </c>
      <c r="B21" s="121" t="s">
        <v>191</v>
      </c>
      <c r="C21" s="105"/>
      <c r="D21" s="210">
        <v>15052138</v>
      </c>
      <c r="E21" s="84">
        <v>6614184</v>
      </c>
      <c r="F21" s="84">
        <v>6614184</v>
      </c>
      <c r="G21" s="24"/>
      <c r="H21" s="92">
        <v>25382295</v>
      </c>
      <c r="I21" s="202">
        <v>25382295</v>
      </c>
      <c r="J21" s="24"/>
      <c r="K21" s="92">
        <v>25382295</v>
      </c>
      <c r="L21" s="84">
        <v>25382295</v>
      </c>
      <c r="M21" s="24"/>
      <c r="N21" s="93">
        <v>28797147</v>
      </c>
      <c r="O21" s="84">
        <v>28797147</v>
      </c>
      <c r="P21" s="24"/>
      <c r="Q21" s="93">
        <v>28789955</v>
      </c>
      <c r="R21" s="389">
        <v>28789955</v>
      </c>
      <c r="S21" s="24"/>
    </row>
    <row r="22" spans="1:19" ht="36" customHeight="1" x14ac:dyDescent="0.45">
      <c r="A22" s="131" t="s">
        <v>16</v>
      </c>
      <c r="B22" s="116" t="s">
        <v>80</v>
      </c>
      <c r="C22" s="102" t="s">
        <v>77</v>
      </c>
      <c r="D22" s="206">
        <f>D23</f>
        <v>212080640</v>
      </c>
      <c r="E22" s="82">
        <f>E23+E24</f>
        <v>546638456</v>
      </c>
      <c r="F22" s="82">
        <f>F23+F24</f>
        <v>546638456</v>
      </c>
      <c r="G22" s="34">
        <f t="shared" ref="G22:K22" si="3">G23</f>
        <v>0</v>
      </c>
      <c r="H22" s="90">
        <f t="shared" si="3"/>
        <v>546638456</v>
      </c>
      <c r="I22" s="33">
        <f t="shared" si="3"/>
        <v>546638456</v>
      </c>
      <c r="J22" s="34">
        <f t="shared" si="3"/>
        <v>0</v>
      </c>
      <c r="K22" s="90">
        <f t="shared" si="3"/>
        <v>546638456</v>
      </c>
      <c r="L22" s="82">
        <f t="shared" ref="I22:S23" si="4">L23</f>
        <v>546638456</v>
      </c>
      <c r="M22" s="34"/>
      <c r="N22" s="90">
        <v>546638456</v>
      </c>
      <c r="O22" s="33">
        <f t="shared" si="4"/>
        <v>546638456</v>
      </c>
      <c r="P22" s="34"/>
      <c r="Q22" s="90">
        <f>Q23</f>
        <v>360137180</v>
      </c>
      <c r="R22" s="33">
        <f t="shared" si="4"/>
        <v>360137180</v>
      </c>
      <c r="S22" s="34"/>
    </row>
    <row r="23" spans="1:19" ht="36" customHeight="1" x14ac:dyDescent="0.45">
      <c r="A23" s="133" t="s">
        <v>17</v>
      </c>
      <c r="B23" s="120" t="s">
        <v>82</v>
      </c>
      <c r="C23" s="103"/>
      <c r="D23" s="207">
        <f>D24</f>
        <v>212080640</v>
      </c>
      <c r="E23" s="83"/>
      <c r="F23" s="78"/>
      <c r="G23" s="79">
        <f t="shared" ref="G23" si="5">G24</f>
        <v>0</v>
      </c>
      <c r="H23" s="203">
        <f t="shared" ref="H23" si="6">H24</f>
        <v>546638456</v>
      </c>
      <c r="I23" s="200">
        <f t="shared" si="4"/>
        <v>546638456</v>
      </c>
      <c r="J23" s="79">
        <f t="shared" si="4"/>
        <v>0</v>
      </c>
      <c r="K23" s="229">
        <f t="shared" si="4"/>
        <v>546638456</v>
      </c>
      <c r="L23" s="228">
        <f t="shared" si="4"/>
        <v>546638456</v>
      </c>
      <c r="M23" s="79"/>
      <c r="N23" s="91">
        <v>546638456</v>
      </c>
      <c r="O23" s="78">
        <f t="shared" si="4"/>
        <v>546638456</v>
      </c>
      <c r="P23" s="79"/>
      <c r="Q23" s="99">
        <v>360137180</v>
      </c>
      <c r="R23" s="22">
        <v>360137180</v>
      </c>
      <c r="S23" s="79">
        <f t="shared" si="4"/>
        <v>0</v>
      </c>
    </row>
    <row r="24" spans="1:19" ht="36" customHeight="1" thickBot="1" x14ac:dyDescent="0.5">
      <c r="A24" s="134" t="s">
        <v>18</v>
      </c>
      <c r="B24" s="122" t="s">
        <v>192</v>
      </c>
      <c r="C24" s="105"/>
      <c r="D24" s="210">
        <v>212080640</v>
      </c>
      <c r="E24" s="84">
        <v>546638456</v>
      </c>
      <c r="F24" s="80">
        <v>546638456</v>
      </c>
      <c r="G24" s="24"/>
      <c r="H24" s="92">
        <v>546638456</v>
      </c>
      <c r="I24" s="202">
        <v>546638456</v>
      </c>
      <c r="J24" s="24"/>
      <c r="K24" s="92">
        <v>546638456</v>
      </c>
      <c r="L24" s="84">
        <v>546638456</v>
      </c>
      <c r="M24" s="24"/>
      <c r="N24" s="92">
        <v>546638456</v>
      </c>
      <c r="O24" s="80">
        <v>546638456</v>
      </c>
      <c r="P24" s="24"/>
      <c r="Q24" s="100">
        <v>360137180</v>
      </c>
      <c r="R24" s="23">
        <v>360137180</v>
      </c>
      <c r="S24" s="24"/>
    </row>
    <row r="25" spans="1:19" ht="36" customHeight="1" x14ac:dyDescent="0.45">
      <c r="A25" s="131" t="s">
        <v>19</v>
      </c>
      <c r="B25" s="123" t="s">
        <v>24</v>
      </c>
      <c r="C25" s="102" t="s">
        <v>78</v>
      </c>
      <c r="D25" s="206">
        <f>D26+D29</f>
        <v>172684879</v>
      </c>
      <c r="E25" s="82">
        <f>E26+E29+E30+E31</f>
        <v>179650000</v>
      </c>
      <c r="F25" s="33">
        <f t="shared" ref="F25:L25" si="7">F26+F29</f>
        <v>0</v>
      </c>
      <c r="G25" s="34">
        <f t="shared" si="7"/>
        <v>0</v>
      </c>
      <c r="H25" s="90">
        <f t="shared" si="7"/>
        <v>180150000</v>
      </c>
      <c r="I25" s="33">
        <f t="shared" si="7"/>
        <v>180150000</v>
      </c>
      <c r="J25" s="34">
        <f t="shared" si="7"/>
        <v>0</v>
      </c>
      <c r="K25" s="90">
        <f t="shared" si="7"/>
        <v>221347086</v>
      </c>
      <c r="L25" s="82">
        <f t="shared" si="7"/>
        <v>221347086</v>
      </c>
      <c r="M25" s="34"/>
      <c r="N25" s="90">
        <f>N26+N29</f>
        <v>252873818</v>
      </c>
      <c r="O25" s="33">
        <f t="shared" ref="O25:R25" si="8">O26+O29</f>
        <v>252373818</v>
      </c>
      <c r="P25" s="34"/>
      <c r="Q25" s="90">
        <f>Q26+Q29</f>
        <v>252833818</v>
      </c>
      <c r="R25" s="33">
        <f t="shared" si="8"/>
        <v>252833818</v>
      </c>
      <c r="S25" s="34"/>
    </row>
    <row r="26" spans="1:19" ht="36" customHeight="1" x14ac:dyDescent="0.45">
      <c r="A26" s="132" t="s">
        <v>20</v>
      </c>
      <c r="B26" s="120" t="s">
        <v>83</v>
      </c>
      <c r="C26" s="103"/>
      <c r="D26" s="207">
        <f>D27</f>
        <v>168020738</v>
      </c>
      <c r="E26" s="83">
        <f>E27</f>
        <v>178000000</v>
      </c>
      <c r="F26" s="78">
        <f>F27</f>
        <v>0</v>
      </c>
      <c r="G26" s="79"/>
      <c r="H26" s="203">
        <f>H27</f>
        <v>178000000</v>
      </c>
      <c r="I26" s="200">
        <f>I27</f>
        <v>178000000</v>
      </c>
      <c r="J26" s="79"/>
      <c r="K26" s="229">
        <f>K27</f>
        <v>219000000</v>
      </c>
      <c r="L26" s="228">
        <f t="shared" ref="L26:S26" si="9">L27</f>
        <v>219000000</v>
      </c>
      <c r="M26" s="79"/>
      <c r="N26" s="91">
        <v>248892819</v>
      </c>
      <c r="O26" s="78">
        <f t="shared" si="9"/>
        <v>248892819</v>
      </c>
      <c r="P26" s="79"/>
      <c r="Q26" s="99">
        <v>248892819</v>
      </c>
      <c r="R26" s="22">
        <v>248892819</v>
      </c>
      <c r="S26" s="79">
        <f t="shared" si="9"/>
        <v>0</v>
      </c>
    </row>
    <row r="27" spans="1:19" ht="57" customHeight="1" x14ac:dyDescent="0.4">
      <c r="A27" s="467" t="s">
        <v>21</v>
      </c>
      <c r="B27" s="468" t="s">
        <v>193</v>
      </c>
      <c r="C27" s="469"/>
      <c r="D27" s="207">
        <v>168020738</v>
      </c>
      <c r="E27" s="464">
        <v>178000000</v>
      </c>
      <c r="F27" s="80"/>
      <c r="G27" s="472"/>
      <c r="H27" s="474">
        <v>178000000</v>
      </c>
      <c r="I27" s="470">
        <v>178000000</v>
      </c>
      <c r="J27" s="472"/>
      <c r="K27" s="92">
        <v>219000000</v>
      </c>
      <c r="L27" s="464">
        <v>219000000</v>
      </c>
      <c r="M27" s="472"/>
      <c r="N27" s="92">
        <v>248892819</v>
      </c>
      <c r="O27" s="465">
        <v>248892819</v>
      </c>
      <c r="P27" s="472"/>
      <c r="Q27" s="92">
        <v>248892819</v>
      </c>
      <c r="R27" s="470">
        <v>248892819</v>
      </c>
      <c r="S27" s="466"/>
    </row>
    <row r="28" spans="1:19" ht="15" hidden="1" customHeight="1" x14ac:dyDescent="0.4">
      <c r="A28" s="467"/>
      <c r="B28" s="468"/>
      <c r="C28" s="469"/>
      <c r="D28" s="207"/>
      <c r="E28" s="464"/>
      <c r="F28" s="81"/>
      <c r="G28" s="473"/>
      <c r="H28" s="474"/>
      <c r="I28" s="471"/>
      <c r="J28" s="473"/>
      <c r="K28" s="98"/>
      <c r="L28" s="464"/>
      <c r="M28" s="473"/>
      <c r="N28" s="98"/>
      <c r="O28" s="465"/>
      <c r="P28" s="473"/>
      <c r="Q28" s="98"/>
      <c r="R28" s="471"/>
      <c r="S28" s="466"/>
    </row>
    <row r="29" spans="1:19" ht="36" customHeight="1" x14ac:dyDescent="0.45">
      <c r="A29" s="132" t="s">
        <v>22</v>
      </c>
      <c r="B29" s="120" t="s">
        <v>79</v>
      </c>
      <c r="C29" s="106"/>
      <c r="D29" s="211">
        <f>D30+D31</f>
        <v>4664141</v>
      </c>
      <c r="E29" s="83"/>
      <c r="F29" s="78"/>
      <c r="G29" s="79"/>
      <c r="H29" s="203">
        <v>2150000</v>
      </c>
      <c r="I29" s="200">
        <v>2150000</v>
      </c>
      <c r="J29" s="79"/>
      <c r="K29" s="229">
        <v>2347086</v>
      </c>
      <c r="L29" s="228">
        <v>2347086</v>
      </c>
      <c r="M29" s="79"/>
      <c r="N29" s="91">
        <v>3980999</v>
      </c>
      <c r="O29" s="78">
        <f t="shared" ref="O29:S29" si="10">O30+O31</f>
        <v>3480999</v>
      </c>
      <c r="P29" s="79"/>
      <c r="Q29" s="99">
        <v>3940999</v>
      </c>
      <c r="R29" s="22">
        <v>3940999</v>
      </c>
      <c r="S29" s="79">
        <f t="shared" si="10"/>
        <v>0</v>
      </c>
    </row>
    <row r="30" spans="1:19" ht="36" customHeight="1" x14ac:dyDescent="0.45">
      <c r="A30" s="132" t="s">
        <v>23</v>
      </c>
      <c r="B30" s="118" t="s">
        <v>194</v>
      </c>
      <c r="C30" s="104"/>
      <c r="D30" s="208">
        <v>4515141</v>
      </c>
      <c r="E30" s="83">
        <v>1500000</v>
      </c>
      <c r="F30" s="78"/>
      <c r="G30" s="79"/>
      <c r="H30" s="203">
        <v>1500000</v>
      </c>
      <c r="I30" s="200">
        <v>1500000</v>
      </c>
      <c r="J30" s="79"/>
      <c r="K30" s="229">
        <v>1500000</v>
      </c>
      <c r="L30" s="228">
        <v>1500000</v>
      </c>
      <c r="M30" s="79"/>
      <c r="N30" s="91">
        <v>3133913</v>
      </c>
      <c r="O30" s="78">
        <v>3133913</v>
      </c>
      <c r="P30" s="79"/>
      <c r="Q30" s="99">
        <v>3824499</v>
      </c>
      <c r="R30" s="22">
        <v>3824499</v>
      </c>
      <c r="S30" s="79"/>
    </row>
    <row r="31" spans="1:19" ht="36" customHeight="1" thickBot="1" x14ac:dyDescent="0.5">
      <c r="A31" s="135" t="s">
        <v>26</v>
      </c>
      <c r="B31" s="124" t="s">
        <v>195</v>
      </c>
      <c r="C31" s="107"/>
      <c r="D31" s="212">
        <v>149000</v>
      </c>
      <c r="E31" s="85">
        <v>150000</v>
      </c>
      <c r="F31" s="25"/>
      <c r="G31" s="27"/>
      <c r="H31" s="93">
        <v>150000</v>
      </c>
      <c r="I31" s="25">
        <v>150000</v>
      </c>
      <c r="J31" s="27"/>
      <c r="K31" s="93">
        <v>325341</v>
      </c>
      <c r="L31" s="85">
        <v>325341</v>
      </c>
      <c r="M31" s="27"/>
      <c r="N31" s="93">
        <v>347086</v>
      </c>
      <c r="O31" s="25">
        <v>347086</v>
      </c>
      <c r="P31" s="27"/>
      <c r="Q31" s="101">
        <v>116500</v>
      </c>
      <c r="R31" s="26">
        <v>116500</v>
      </c>
      <c r="S31" s="27"/>
    </row>
    <row r="32" spans="1:19" ht="36" customHeight="1" x14ac:dyDescent="0.45">
      <c r="A32" s="136" t="s">
        <v>27</v>
      </c>
      <c r="B32" s="125" t="s">
        <v>84</v>
      </c>
      <c r="C32" s="108" t="s">
        <v>85</v>
      </c>
      <c r="D32" s="213">
        <f>D33+D35+D36+D37+D38</f>
        <v>89812651</v>
      </c>
      <c r="E32" s="86">
        <f>E33+E35+E36+E38+E37+E34</f>
        <v>99285175</v>
      </c>
      <c r="F32" s="35">
        <f>F33+F35+F36+F38+F37</f>
        <v>97085175</v>
      </c>
      <c r="G32" s="36">
        <f>G33+G35+G36+G38+G37</f>
        <v>1700000</v>
      </c>
      <c r="H32" s="94">
        <f>H33+H35+H36+H38+H37</f>
        <v>114769549</v>
      </c>
      <c r="I32" s="35">
        <f>I33+I35+I36+I38+I37</f>
        <v>113069549</v>
      </c>
      <c r="J32" s="36">
        <f t="shared" ref="J32" si="11">J33+J35+J36+J38</f>
        <v>1700000</v>
      </c>
      <c r="K32" s="94">
        <f>K33+K35+K36+K38+K37</f>
        <v>136926549</v>
      </c>
      <c r="L32" s="86">
        <f t="shared" ref="L32:O32" si="12">L33+L35+L36+L38</f>
        <v>113511764</v>
      </c>
      <c r="M32" s="36">
        <v>1700000</v>
      </c>
      <c r="N32" s="94">
        <f>N33+N35+N36+N38+N37</f>
        <v>180758177</v>
      </c>
      <c r="O32" s="86">
        <f t="shared" si="12"/>
        <v>145286674</v>
      </c>
      <c r="P32" s="36">
        <v>1700000</v>
      </c>
      <c r="Q32" s="390">
        <f>Q33+Q35+Q36+Q38+Q37</f>
        <v>160192166</v>
      </c>
      <c r="R32" s="33">
        <f t="shared" ref="R32:S32" si="13">R33+R35+R36+R38+R37</f>
        <v>158569836</v>
      </c>
      <c r="S32" s="86">
        <f t="shared" si="13"/>
        <v>1622330</v>
      </c>
    </row>
    <row r="33" spans="1:19" ht="36" customHeight="1" x14ac:dyDescent="0.45">
      <c r="A33" s="132" t="s">
        <v>28</v>
      </c>
      <c r="B33" s="120" t="s">
        <v>97</v>
      </c>
      <c r="C33" s="106"/>
      <c r="D33" s="211">
        <v>36557504</v>
      </c>
      <c r="E33" s="83">
        <v>500000</v>
      </c>
      <c r="F33" s="78">
        <f t="shared" ref="F33:K33" si="14">F34</f>
        <v>43980000</v>
      </c>
      <c r="G33" s="79">
        <f t="shared" si="14"/>
        <v>0</v>
      </c>
      <c r="H33" s="203">
        <f>H34</f>
        <v>56482077</v>
      </c>
      <c r="I33" s="200">
        <v>56482077</v>
      </c>
      <c r="J33" s="79">
        <f t="shared" si="14"/>
        <v>0</v>
      </c>
      <c r="K33" s="229">
        <f t="shared" si="14"/>
        <v>56482077</v>
      </c>
      <c r="L33" s="228">
        <f t="shared" ref="L33:S33" si="15">L34</f>
        <v>56482077</v>
      </c>
      <c r="M33" s="79"/>
      <c r="N33" s="91">
        <f>N34</f>
        <v>56482077</v>
      </c>
      <c r="O33" s="78">
        <f t="shared" si="15"/>
        <v>56482077</v>
      </c>
      <c r="P33" s="79"/>
      <c r="Q33" s="99">
        <v>45248401</v>
      </c>
      <c r="R33" s="22">
        <v>45248401</v>
      </c>
      <c r="S33" s="79">
        <f t="shared" si="15"/>
        <v>0</v>
      </c>
    </row>
    <row r="34" spans="1:19" ht="36" customHeight="1" x14ac:dyDescent="0.45">
      <c r="A34" s="132" t="s">
        <v>29</v>
      </c>
      <c r="B34" s="119" t="s">
        <v>196</v>
      </c>
      <c r="C34" s="106"/>
      <c r="D34" s="211">
        <v>36557504</v>
      </c>
      <c r="E34" s="83">
        <v>43980000</v>
      </c>
      <c r="F34" s="199">
        <v>43980000</v>
      </c>
      <c r="G34" s="79"/>
      <c r="H34" s="203">
        <v>56482077</v>
      </c>
      <c r="I34" s="200">
        <f>H34-J34</f>
        <v>56482077</v>
      </c>
      <c r="J34" s="79"/>
      <c r="K34" s="229">
        <v>56482077</v>
      </c>
      <c r="L34" s="228">
        <v>56482077</v>
      </c>
      <c r="M34" s="79"/>
      <c r="N34" s="240">
        <v>56482077</v>
      </c>
      <c r="O34" s="239">
        <v>56482077</v>
      </c>
      <c r="P34" s="79"/>
      <c r="Q34" s="99">
        <v>44828054</v>
      </c>
      <c r="R34" s="22">
        <v>44828054</v>
      </c>
      <c r="S34" s="79"/>
    </row>
    <row r="35" spans="1:19" ht="36" customHeight="1" x14ac:dyDescent="0.45">
      <c r="A35" s="132" t="s">
        <v>30</v>
      </c>
      <c r="B35" s="120" t="s">
        <v>98</v>
      </c>
      <c r="C35" s="106"/>
      <c r="D35" s="211">
        <v>2562851</v>
      </c>
      <c r="E35" s="83">
        <v>5400000</v>
      </c>
      <c r="F35" s="199">
        <v>5400000</v>
      </c>
      <c r="G35" s="79"/>
      <c r="H35" s="203">
        <v>5400000</v>
      </c>
      <c r="I35" s="200">
        <f>H35-J35</f>
        <v>5400000</v>
      </c>
      <c r="J35" s="79"/>
      <c r="K35" s="229">
        <v>17400000</v>
      </c>
      <c r="L35" s="228">
        <v>17400000</v>
      </c>
      <c r="M35" s="79"/>
      <c r="N35" s="240">
        <v>42510133</v>
      </c>
      <c r="O35" s="239">
        <v>42510133</v>
      </c>
      <c r="P35" s="79"/>
      <c r="Q35" s="99">
        <v>43073571</v>
      </c>
      <c r="R35" s="22">
        <v>43073571</v>
      </c>
      <c r="S35" s="79"/>
    </row>
    <row r="36" spans="1:19" ht="36" customHeight="1" x14ac:dyDescent="0.45">
      <c r="A36" s="132" t="s">
        <v>31</v>
      </c>
      <c r="B36" s="120" t="s">
        <v>169</v>
      </c>
      <c r="C36" s="106"/>
      <c r="D36" s="211">
        <v>23189759</v>
      </c>
      <c r="E36" s="83">
        <v>20522390</v>
      </c>
      <c r="F36" s="199">
        <v>20522390</v>
      </c>
      <c r="G36" s="79"/>
      <c r="H36" s="203">
        <v>21022390</v>
      </c>
      <c r="I36" s="200">
        <f>H36-J36</f>
        <v>21022390</v>
      </c>
      <c r="J36" s="79"/>
      <c r="K36" s="229">
        <v>24082390</v>
      </c>
      <c r="L36" s="228">
        <v>24082390</v>
      </c>
      <c r="M36" s="79"/>
      <c r="N36" s="240">
        <v>27114513</v>
      </c>
      <c r="O36" s="239">
        <v>27114513</v>
      </c>
      <c r="P36" s="79"/>
      <c r="Q36" s="99">
        <v>25399380</v>
      </c>
      <c r="R36" s="22">
        <v>25399380</v>
      </c>
      <c r="S36" s="79"/>
    </row>
    <row r="37" spans="1:19" ht="36" customHeight="1" x14ac:dyDescent="0.45">
      <c r="A37" s="186" t="s">
        <v>32</v>
      </c>
      <c r="B37" s="127" t="s">
        <v>168</v>
      </c>
      <c r="C37" s="109"/>
      <c r="D37" s="214">
        <v>16139961</v>
      </c>
      <c r="E37" s="84">
        <v>15482785</v>
      </c>
      <c r="F37" s="84">
        <v>15482785</v>
      </c>
      <c r="G37" s="187"/>
      <c r="H37" s="92">
        <v>15914785</v>
      </c>
      <c r="I37" s="202">
        <v>15914785</v>
      </c>
      <c r="J37" s="187"/>
      <c r="K37" s="92">
        <v>21714785</v>
      </c>
      <c r="L37" s="84">
        <v>21714785</v>
      </c>
      <c r="M37" s="187"/>
      <c r="N37" s="240">
        <v>33771503</v>
      </c>
      <c r="O37" s="84">
        <v>33771503</v>
      </c>
      <c r="P37" s="187"/>
      <c r="Q37" s="100">
        <v>31316978</v>
      </c>
      <c r="R37" s="23">
        <v>31316978</v>
      </c>
      <c r="S37" s="187"/>
    </row>
    <row r="38" spans="1:19" ht="36" customHeight="1" thickBot="1" x14ac:dyDescent="0.5">
      <c r="A38" s="132" t="s">
        <v>33</v>
      </c>
      <c r="B38" s="126" t="s">
        <v>167</v>
      </c>
      <c r="C38" s="107"/>
      <c r="D38" s="212">
        <v>11362576</v>
      </c>
      <c r="E38" s="85">
        <v>13400000</v>
      </c>
      <c r="F38" s="25">
        <f>E38-G38</f>
        <v>11700000</v>
      </c>
      <c r="G38" s="27">
        <v>1700000</v>
      </c>
      <c r="H38" s="93">
        <v>15950297</v>
      </c>
      <c r="I38" s="25">
        <f>H38-J38</f>
        <v>14250297</v>
      </c>
      <c r="J38" s="27">
        <v>1700000</v>
      </c>
      <c r="K38" s="93">
        <v>17247297</v>
      </c>
      <c r="L38" s="85">
        <f>K38-M38</f>
        <v>15547297</v>
      </c>
      <c r="M38" s="27">
        <v>1700000</v>
      </c>
      <c r="N38" s="93">
        <v>20879951</v>
      </c>
      <c r="O38" s="25">
        <f>N38-P38</f>
        <v>19179951</v>
      </c>
      <c r="P38" s="27">
        <v>1700000</v>
      </c>
      <c r="Q38" s="101">
        <v>15153836</v>
      </c>
      <c r="R38" s="26">
        <f>Q38-S38</f>
        <v>13531506</v>
      </c>
      <c r="S38" s="27">
        <v>1622330</v>
      </c>
    </row>
    <row r="39" spans="1:19" ht="36" customHeight="1" x14ac:dyDescent="0.45">
      <c r="A39" s="136" t="s">
        <v>34</v>
      </c>
      <c r="B39" s="125" t="s">
        <v>86</v>
      </c>
      <c r="C39" s="108" t="s">
        <v>87</v>
      </c>
      <c r="D39" s="213"/>
      <c r="E39" s="86">
        <f>E40</f>
        <v>0</v>
      </c>
      <c r="F39" s="35">
        <f t="shared" ref="F39:J39" si="16">F40</f>
        <v>0</v>
      </c>
      <c r="G39" s="36">
        <f t="shared" si="16"/>
        <v>0</v>
      </c>
      <c r="H39" s="94">
        <f t="shared" si="16"/>
        <v>1600000</v>
      </c>
      <c r="I39" s="35">
        <f t="shared" si="16"/>
        <v>1600000</v>
      </c>
      <c r="J39" s="36">
        <f t="shared" si="16"/>
        <v>0</v>
      </c>
      <c r="K39" s="94">
        <v>1760000</v>
      </c>
      <c r="L39" s="86">
        <f t="shared" ref="L39:R39" si="17">L40</f>
        <v>1760000</v>
      </c>
      <c r="M39" s="36">
        <v>0</v>
      </c>
      <c r="N39" s="94">
        <v>1760000</v>
      </c>
      <c r="O39" s="35">
        <f t="shared" si="17"/>
        <v>1760000</v>
      </c>
      <c r="P39" s="36"/>
      <c r="Q39" s="94">
        <v>1760000</v>
      </c>
      <c r="R39" s="35">
        <f t="shared" si="17"/>
        <v>1760000</v>
      </c>
      <c r="S39" s="36"/>
    </row>
    <row r="40" spans="1:19" ht="36" customHeight="1" thickBot="1" x14ac:dyDescent="0.5">
      <c r="A40" s="132" t="s">
        <v>35</v>
      </c>
      <c r="B40" s="120" t="s">
        <v>88</v>
      </c>
      <c r="C40" s="106"/>
      <c r="D40" s="211"/>
      <c r="E40" s="83"/>
      <c r="F40" s="78"/>
      <c r="G40" s="79"/>
      <c r="H40" s="203">
        <v>1600000</v>
      </c>
      <c r="I40" s="200">
        <v>1600000</v>
      </c>
      <c r="J40" s="79"/>
      <c r="K40" s="229">
        <v>1760000</v>
      </c>
      <c r="L40" s="228">
        <v>1760000</v>
      </c>
      <c r="M40" s="79">
        <v>0</v>
      </c>
      <c r="N40" s="91">
        <v>1760000</v>
      </c>
      <c r="O40" s="78">
        <v>1760000</v>
      </c>
      <c r="P40" s="79"/>
      <c r="Q40" s="99">
        <v>1760000</v>
      </c>
      <c r="R40" s="22">
        <v>1760000</v>
      </c>
      <c r="S40" s="79"/>
    </row>
    <row r="41" spans="1:19" ht="36" customHeight="1" x14ac:dyDescent="0.45">
      <c r="A41" s="131" t="s">
        <v>36</v>
      </c>
      <c r="B41" s="123" t="s">
        <v>90</v>
      </c>
      <c r="C41" s="102" t="s">
        <v>89</v>
      </c>
      <c r="D41" s="206">
        <f>D42+D43</f>
        <v>92620</v>
      </c>
      <c r="E41" s="82">
        <f>E42+E43</f>
        <v>0</v>
      </c>
      <c r="F41" s="33">
        <f t="shared" ref="F41:G41" si="18">F42+F43</f>
        <v>0</v>
      </c>
      <c r="G41" s="34">
        <f t="shared" si="18"/>
        <v>0</v>
      </c>
      <c r="H41" s="90"/>
      <c r="I41" s="33">
        <f t="shared" ref="I41:R41" si="19">I42+I43</f>
        <v>0</v>
      </c>
      <c r="J41" s="34"/>
      <c r="K41" s="90">
        <v>620000</v>
      </c>
      <c r="L41" s="82">
        <f t="shared" si="19"/>
        <v>0</v>
      </c>
      <c r="M41" s="34">
        <v>620000</v>
      </c>
      <c r="N41" s="90">
        <v>620000</v>
      </c>
      <c r="O41" s="33">
        <f t="shared" si="19"/>
        <v>620000</v>
      </c>
      <c r="P41" s="34"/>
      <c r="Q41" s="90">
        <f>Q42+Q43</f>
        <v>2145000</v>
      </c>
      <c r="R41" s="33">
        <f t="shared" si="19"/>
        <v>1525000</v>
      </c>
      <c r="S41" s="34">
        <v>620000</v>
      </c>
    </row>
    <row r="42" spans="1:19" ht="36" customHeight="1" x14ac:dyDescent="0.45">
      <c r="A42" s="132" t="s">
        <v>37</v>
      </c>
      <c r="B42" s="120" t="s">
        <v>93</v>
      </c>
      <c r="C42" s="106"/>
      <c r="D42" s="211"/>
      <c r="E42" s="83"/>
      <c r="F42" s="78"/>
      <c r="G42" s="79"/>
      <c r="H42" s="203"/>
      <c r="I42" s="200"/>
      <c r="J42" s="79"/>
      <c r="K42" s="229"/>
      <c r="L42" s="228"/>
      <c r="M42" s="79"/>
      <c r="N42" s="91"/>
      <c r="O42" s="78"/>
      <c r="P42" s="79"/>
      <c r="Q42" s="99"/>
      <c r="R42" s="22"/>
      <c r="S42" s="79"/>
    </row>
    <row r="43" spans="1:19" ht="36" customHeight="1" thickBot="1" x14ac:dyDescent="0.5">
      <c r="A43" s="134" t="s">
        <v>38</v>
      </c>
      <c r="B43" s="127" t="s">
        <v>94</v>
      </c>
      <c r="C43" s="109"/>
      <c r="D43" s="214">
        <v>92620</v>
      </c>
      <c r="E43" s="84"/>
      <c r="F43" s="80"/>
      <c r="G43" s="24"/>
      <c r="H43" s="92"/>
      <c r="I43" s="25"/>
      <c r="J43" s="24"/>
      <c r="K43" s="92">
        <v>620000</v>
      </c>
      <c r="L43" s="84"/>
      <c r="M43" s="24">
        <v>620000</v>
      </c>
      <c r="N43" s="92">
        <v>620000</v>
      </c>
      <c r="O43" s="80">
        <v>620000</v>
      </c>
      <c r="P43" s="24"/>
      <c r="Q43" s="100">
        <v>2145000</v>
      </c>
      <c r="R43" s="23">
        <f>Q43-S43</f>
        <v>1525000</v>
      </c>
      <c r="S43" s="24">
        <v>620000</v>
      </c>
    </row>
    <row r="44" spans="1:19" ht="36" customHeight="1" x14ac:dyDescent="0.45">
      <c r="A44" s="131" t="s">
        <v>99</v>
      </c>
      <c r="B44" s="123" t="s">
        <v>91</v>
      </c>
      <c r="C44" s="102" t="s">
        <v>92</v>
      </c>
      <c r="D44" s="206"/>
      <c r="E44" s="82">
        <f>E45+E46</f>
        <v>0</v>
      </c>
      <c r="F44" s="33">
        <f t="shared" ref="F44:G44" si="20">F45+F46</f>
        <v>0</v>
      </c>
      <c r="G44" s="34">
        <f t="shared" si="20"/>
        <v>0</v>
      </c>
      <c r="H44" s="90">
        <v>5000000</v>
      </c>
      <c r="I44" s="82">
        <f t="shared" ref="I44:R44" si="21">I45+I46</f>
        <v>0</v>
      </c>
      <c r="J44" s="34">
        <v>5000000</v>
      </c>
      <c r="K44" s="90">
        <v>23828000</v>
      </c>
      <c r="L44" s="82">
        <f t="shared" si="21"/>
        <v>18828000</v>
      </c>
      <c r="M44" s="34">
        <v>5000000</v>
      </c>
      <c r="N44" s="90">
        <f>N45+N46</f>
        <v>23828000</v>
      </c>
      <c r="O44" s="33">
        <f t="shared" si="21"/>
        <v>18828000</v>
      </c>
      <c r="P44" s="34">
        <v>5000000</v>
      </c>
      <c r="Q44" s="90">
        <f>Q45+Q46</f>
        <v>23862040</v>
      </c>
      <c r="R44" s="33">
        <f t="shared" si="21"/>
        <v>23862040</v>
      </c>
      <c r="S44" s="34"/>
    </row>
    <row r="45" spans="1:19" ht="36" customHeight="1" x14ac:dyDescent="0.45">
      <c r="A45" s="132" t="s">
        <v>100</v>
      </c>
      <c r="B45" s="120" t="s">
        <v>95</v>
      </c>
      <c r="C45" s="106"/>
      <c r="D45" s="211"/>
      <c r="E45" s="83"/>
      <c r="F45" s="78"/>
      <c r="G45" s="79"/>
      <c r="H45" s="203"/>
      <c r="I45" s="201"/>
      <c r="J45" s="79"/>
      <c r="K45" s="229"/>
      <c r="L45" s="228"/>
      <c r="M45" s="79"/>
      <c r="N45" s="91"/>
      <c r="O45" s="78"/>
      <c r="P45" s="79"/>
      <c r="Q45" s="99"/>
      <c r="R45" s="22"/>
      <c r="S45" s="79"/>
    </row>
    <row r="46" spans="1:19" ht="36" customHeight="1" thickBot="1" x14ac:dyDescent="0.5">
      <c r="A46" s="134" t="s">
        <v>101</v>
      </c>
      <c r="B46" s="127" t="s">
        <v>96</v>
      </c>
      <c r="C46" s="109"/>
      <c r="D46" s="214"/>
      <c r="E46" s="84"/>
      <c r="F46" s="80"/>
      <c r="G46" s="24"/>
      <c r="H46" s="93">
        <v>5000000</v>
      </c>
      <c r="I46" s="84"/>
      <c r="J46" s="24">
        <v>5000000</v>
      </c>
      <c r="K46" s="92">
        <v>23828000</v>
      </c>
      <c r="L46" s="84">
        <v>18828000</v>
      </c>
      <c r="M46" s="24">
        <v>5000000</v>
      </c>
      <c r="N46" s="92">
        <v>23828000</v>
      </c>
      <c r="O46" s="80">
        <v>18828000</v>
      </c>
      <c r="P46" s="24">
        <v>5000000</v>
      </c>
      <c r="Q46" s="100">
        <v>23862040</v>
      </c>
      <c r="R46" s="23">
        <v>23862040</v>
      </c>
      <c r="S46" s="24"/>
    </row>
    <row r="47" spans="1:19" s="40" customFormat="1" ht="36" customHeight="1" thickBot="1" x14ac:dyDescent="0.5">
      <c r="A47" s="137" t="s">
        <v>118</v>
      </c>
      <c r="B47" s="128" t="s">
        <v>25</v>
      </c>
      <c r="C47" s="110"/>
      <c r="D47" s="215">
        <f>D9+D22+D25+D32+D39+D41+D44</f>
        <v>1199545884</v>
      </c>
      <c r="E47" s="87">
        <f>E9+E22+E25+E32+E39+E41+E44</f>
        <v>1585358237</v>
      </c>
      <c r="F47" s="38">
        <f t="shared" ref="F47:M47" si="22">F9+F22+F25+F32+F39+F41+F44</f>
        <v>1403508237</v>
      </c>
      <c r="G47" s="39">
        <f t="shared" si="22"/>
        <v>1700000</v>
      </c>
      <c r="H47" s="95">
        <f t="shared" si="22"/>
        <v>1675925600</v>
      </c>
      <c r="I47" s="38">
        <f t="shared" si="22"/>
        <v>1669225600</v>
      </c>
      <c r="J47" s="39">
        <f t="shared" si="22"/>
        <v>6700000</v>
      </c>
      <c r="K47" s="95">
        <f t="shared" si="22"/>
        <v>1769355156</v>
      </c>
      <c r="L47" s="87">
        <f t="shared" si="22"/>
        <v>1740320371</v>
      </c>
      <c r="M47" s="39">
        <f t="shared" si="22"/>
        <v>7320000</v>
      </c>
      <c r="N47" s="95">
        <f t="shared" ref="N47:P47" si="23">N9+N22+N25+N32+N39+N41+N44</f>
        <v>1831595983</v>
      </c>
      <c r="O47" s="87">
        <f t="shared" si="23"/>
        <v>1790624480</v>
      </c>
      <c r="P47" s="39">
        <f t="shared" si="23"/>
        <v>6700000</v>
      </c>
      <c r="Q47" s="95">
        <f>Q9+Q22+Q25+Q32+Q39+Q41+Q44</f>
        <v>1626032749</v>
      </c>
      <c r="R47" s="87">
        <f>R9+R22+R25+R32+R39+R41+R44</f>
        <v>1623790419</v>
      </c>
      <c r="S47" s="39">
        <f t="shared" ref="S47" si="24">S9+S22+S25+S32+S39+S41+S44</f>
        <v>2242330</v>
      </c>
    </row>
    <row r="48" spans="1:19" s="37" customFormat="1" ht="36" customHeight="1" x14ac:dyDescent="0.45">
      <c r="A48" s="138" t="s">
        <v>119</v>
      </c>
      <c r="B48" s="129" t="s">
        <v>120</v>
      </c>
      <c r="C48" s="111"/>
      <c r="D48" s="216">
        <f>D9+D25+D32+D41</f>
        <v>987465244</v>
      </c>
      <c r="E48" s="88">
        <f>E9+E25+E32+E41</f>
        <v>1038719781</v>
      </c>
      <c r="F48" s="41">
        <f t="shared" ref="F48:J48" si="25">F9+F25+F32+F41</f>
        <v>856869781</v>
      </c>
      <c r="G48" s="42">
        <f t="shared" si="25"/>
        <v>1700000</v>
      </c>
      <c r="H48" s="96">
        <f t="shared" si="25"/>
        <v>1122687144</v>
      </c>
      <c r="I48" s="41">
        <f>I9+I25+I32+I41</f>
        <v>1120987144</v>
      </c>
      <c r="J48" s="42">
        <f t="shared" si="25"/>
        <v>1700000</v>
      </c>
      <c r="K48" s="96">
        <f t="shared" ref="K48" si="26">K9+K25+K32+K41</f>
        <v>1197128700</v>
      </c>
      <c r="L48" s="88">
        <f>L9+L25+L32+L41</f>
        <v>1173093915</v>
      </c>
      <c r="M48" s="42">
        <f t="shared" ref="M48:N48" si="27">M9+M25+M32+M41</f>
        <v>2320000</v>
      </c>
      <c r="N48" s="96">
        <f t="shared" si="27"/>
        <v>1259369527</v>
      </c>
      <c r="O48" s="88">
        <f>O9+O25+O32+O41</f>
        <v>1223398024</v>
      </c>
      <c r="P48" s="42">
        <f t="shared" ref="P48:Q48" si="28">P9+P25+P32+P41</f>
        <v>1700000</v>
      </c>
      <c r="Q48" s="96">
        <f t="shared" si="28"/>
        <v>1240273529</v>
      </c>
      <c r="R48" s="88">
        <f>R9+R25+R32+R41</f>
        <v>1238031199</v>
      </c>
      <c r="S48" s="42">
        <f t="shared" ref="S48" si="29">S9+S25+S32+S41</f>
        <v>2242330</v>
      </c>
    </row>
    <row r="49" spans="1:19" s="37" customFormat="1" ht="36" customHeight="1" thickBot="1" x14ac:dyDescent="0.5">
      <c r="A49" s="139" t="s">
        <v>170</v>
      </c>
      <c r="B49" s="130" t="s">
        <v>121</v>
      </c>
      <c r="C49" s="112"/>
      <c r="D49" s="217">
        <f>D22+D39</f>
        <v>212080640</v>
      </c>
      <c r="E49" s="89">
        <f>E22+E39+E44</f>
        <v>546638456</v>
      </c>
      <c r="F49" s="43">
        <f t="shared" ref="F49:J49" si="30">F22+F39+F44</f>
        <v>546638456</v>
      </c>
      <c r="G49" s="44">
        <f t="shared" si="30"/>
        <v>0</v>
      </c>
      <c r="H49" s="97">
        <f t="shared" si="30"/>
        <v>553238456</v>
      </c>
      <c r="I49" s="43">
        <f t="shared" si="30"/>
        <v>548238456</v>
      </c>
      <c r="J49" s="44">
        <f t="shared" si="30"/>
        <v>5000000</v>
      </c>
      <c r="K49" s="97">
        <f t="shared" ref="K49:M49" si="31">K22+K39+K44</f>
        <v>572226456</v>
      </c>
      <c r="L49" s="89">
        <f t="shared" si="31"/>
        <v>567226456</v>
      </c>
      <c r="M49" s="44">
        <f t="shared" si="31"/>
        <v>5000000</v>
      </c>
      <c r="N49" s="97">
        <f t="shared" ref="N49:P49" si="32">N22+N39+N44</f>
        <v>572226456</v>
      </c>
      <c r="O49" s="89">
        <f t="shared" si="32"/>
        <v>567226456</v>
      </c>
      <c r="P49" s="44">
        <f t="shared" si="32"/>
        <v>5000000</v>
      </c>
      <c r="Q49" s="97">
        <f t="shared" ref="Q49:S49" si="33">Q22+Q39+Q44</f>
        <v>385759220</v>
      </c>
      <c r="R49" s="89">
        <f t="shared" si="33"/>
        <v>385759220</v>
      </c>
      <c r="S49" s="44">
        <f t="shared" si="33"/>
        <v>0</v>
      </c>
    </row>
  </sheetData>
  <mergeCells count="27">
    <mergeCell ref="A1:S1"/>
    <mergeCell ref="A2:S2"/>
    <mergeCell ref="A4:S4"/>
    <mergeCell ref="E6:S6"/>
    <mergeCell ref="E7:G7"/>
    <mergeCell ref="B6:B8"/>
    <mergeCell ref="A6:A8"/>
    <mergeCell ref="C6:C8"/>
    <mergeCell ref="H7:J7"/>
    <mergeCell ref="K7:M7"/>
    <mergeCell ref="N7:P7"/>
    <mergeCell ref="Q7:S7"/>
    <mergeCell ref="D6:D8"/>
    <mergeCell ref="L27:L28"/>
    <mergeCell ref="O27:O28"/>
    <mergeCell ref="S27:S28"/>
    <mergeCell ref="A27:A28"/>
    <mergeCell ref="B27:B28"/>
    <mergeCell ref="C27:C28"/>
    <mergeCell ref="E27:E28"/>
    <mergeCell ref="I27:I28"/>
    <mergeCell ref="G27:G28"/>
    <mergeCell ref="J27:J28"/>
    <mergeCell ref="M27:M28"/>
    <mergeCell ref="P27:P28"/>
    <mergeCell ref="R27:R28"/>
    <mergeCell ref="H27:H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workbookViewId="0">
      <selection activeCell="A11" sqref="A11:E12"/>
    </sheetView>
  </sheetViews>
  <sheetFormatPr defaultRowHeight="15" x14ac:dyDescent="0.25"/>
  <cols>
    <col min="1" max="1" width="2.5703125" bestFit="1" customWidth="1"/>
    <col min="2" max="2" width="24.42578125" bestFit="1" customWidth="1"/>
    <col min="3" max="3" width="15.85546875" bestFit="1" customWidth="1"/>
    <col min="4" max="4" width="20.42578125" bestFit="1" customWidth="1"/>
    <col min="5" max="5" width="14.5703125" bestFit="1" customWidth="1"/>
  </cols>
  <sheetData>
    <row r="1" spans="1:18" ht="28.5" x14ac:dyDescent="0.45">
      <c r="A1" s="531" t="s">
        <v>432</v>
      </c>
      <c r="B1" s="531"/>
      <c r="C1" s="531"/>
      <c r="D1" s="531"/>
      <c r="E1" s="531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8" x14ac:dyDescent="0.25">
      <c r="A2" s="519" t="s">
        <v>362</v>
      </c>
      <c r="B2" s="519"/>
      <c r="C2" s="519"/>
      <c r="D2" s="519"/>
      <c r="E2" s="519"/>
    </row>
    <row r="3" spans="1:18" x14ac:dyDescent="0.25">
      <c r="A3" s="519" t="s">
        <v>438</v>
      </c>
      <c r="B3" s="519"/>
      <c r="C3" s="519"/>
      <c r="D3" s="519"/>
      <c r="E3" s="519"/>
    </row>
    <row r="4" spans="1:18" x14ac:dyDescent="0.25">
      <c r="C4" s="45"/>
      <c r="D4" s="45"/>
      <c r="E4" s="45"/>
    </row>
    <row r="5" spans="1:18" x14ac:dyDescent="0.25">
      <c r="C5" s="45"/>
      <c r="D5" s="45"/>
      <c r="E5" s="45"/>
    </row>
    <row r="6" spans="1:18" x14ac:dyDescent="0.25">
      <c r="C6" s="45"/>
      <c r="D6" s="45"/>
      <c r="E6" s="45"/>
    </row>
    <row r="7" spans="1:18" x14ac:dyDescent="0.25">
      <c r="C7" s="45"/>
      <c r="D7" s="45"/>
      <c r="E7" s="45"/>
    </row>
    <row r="8" spans="1:18" x14ac:dyDescent="0.25">
      <c r="C8" s="45"/>
      <c r="D8" s="45"/>
      <c r="E8" s="45"/>
    </row>
    <row r="9" spans="1:18" x14ac:dyDescent="0.25">
      <c r="C9" s="45"/>
      <c r="D9" s="45"/>
      <c r="E9" s="45"/>
    </row>
    <row r="10" spans="1:18" ht="15.75" thickBot="1" x14ac:dyDescent="0.3">
      <c r="C10" s="45"/>
      <c r="D10" s="45"/>
      <c r="E10" s="45"/>
    </row>
    <row r="11" spans="1:18" ht="15.75" x14ac:dyDescent="0.25">
      <c r="A11" s="556"/>
      <c r="B11" s="558" t="s">
        <v>363</v>
      </c>
      <c r="C11" s="442" t="s">
        <v>439</v>
      </c>
      <c r="D11" s="442" t="s">
        <v>440</v>
      </c>
      <c r="E11" s="560" t="s">
        <v>364</v>
      </c>
    </row>
    <row r="12" spans="1:18" ht="16.5" thickBot="1" x14ac:dyDescent="0.3">
      <c r="A12" s="557"/>
      <c r="B12" s="559"/>
      <c r="C12" s="443" t="s">
        <v>365</v>
      </c>
      <c r="D12" s="443" t="s">
        <v>366</v>
      </c>
      <c r="E12" s="561"/>
    </row>
    <row r="13" spans="1:18" x14ac:dyDescent="0.25">
      <c r="A13" s="308" t="s">
        <v>3</v>
      </c>
      <c r="B13" s="309" t="s">
        <v>367</v>
      </c>
      <c r="C13" s="311">
        <v>252942169</v>
      </c>
      <c r="D13" s="311">
        <v>350970843</v>
      </c>
      <c r="E13" s="323">
        <f>D13-C13</f>
        <v>98028674</v>
      </c>
    </row>
    <row r="14" spans="1:18" x14ac:dyDescent="0.25">
      <c r="A14" s="302" t="s">
        <v>4</v>
      </c>
      <c r="B14" s="303" t="s">
        <v>368</v>
      </c>
      <c r="C14" s="304">
        <v>1871822</v>
      </c>
      <c r="D14" s="304">
        <v>5357796</v>
      </c>
      <c r="E14" s="323">
        <f t="shared" ref="E14:E17" si="0">D14-C14</f>
        <v>3485974</v>
      </c>
    </row>
    <row r="15" spans="1:18" x14ac:dyDescent="0.25">
      <c r="A15" s="302" t="s">
        <v>5</v>
      </c>
      <c r="B15" s="303" t="s">
        <v>369</v>
      </c>
      <c r="C15" s="304">
        <v>9962287</v>
      </c>
      <c r="D15" s="304">
        <v>16289605</v>
      </c>
      <c r="E15" s="323">
        <f t="shared" si="0"/>
        <v>6327318</v>
      </c>
    </row>
    <row r="16" spans="1:18" ht="30" x14ac:dyDescent="0.25">
      <c r="A16" s="302" t="s">
        <v>6</v>
      </c>
      <c r="B16" s="307" t="s">
        <v>370</v>
      </c>
      <c r="C16" s="304">
        <v>425483</v>
      </c>
      <c r="D16" s="304">
        <v>0</v>
      </c>
      <c r="E16" s="323">
        <f t="shared" si="0"/>
        <v>-425483</v>
      </c>
    </row>
    <row r="17" spans="1:5" x14ac:dyDescent="0.25">
      <c r="A17" s="302" t="s">
        <v>7</v>
      </c>
      <c r="B17" s="303" t="s">
        <v>371</v>
      </c>
      <c r="C17" s="304">
        <v>1265899</v>
      </c>
      <c r="D17" s="304">
        <v>2919702</v>
      </c>
      <c r="E17" s="323">
        <f t="shared" si="0"/>
        <v>1653803</v>
      </c>
    </row>
    <row r="18" spans="1:5" x14ac:dyDescent="0.25">
      <c r="A18" s="302"/>
      <c r="B18" s="303"/>
      <c r="C18" s="304"/>
      <c r="D18" s="304">
        <v>0</v>
      </c>
      <c r="E18" s="249"/>
    </row>
    <row r="19" spans="1:5" ht="15.75" thickBot="1" x14ac:dyDescent="0.3">
      <c r="A19" s="316"/>
      <c r="B19" s="317" t="s">
        <v>372</v>
      </c>
      <c r="C19" s="324">
        <f>SUM(C13:C18)</f>
        <v>266467660</v>
      </c>
      <c r="D19" s="324">
        <f>SUM(D13:D18)</f>
        <v>375537946</v>
      </c>
      <c r="E19" s="325">
        <f>D19-C19</f>
        <v>109070286</v>
      </c>
    </row>
    <row r="20" spans="1:5" x14ac:dyDescent="0.25">
      <c r="C20" s="45"/>
      <c r="D20" s="45"/>
      <c r="E20" s="45"/>
    </row>
    <row r="21" spans="1:5" x14ac:dyDescent="0.25">
      <c r="C21" s="45"/>
      <c r="D21" s="45"/>
      <c r="E21" s="45"/>
    </row>
    <row r="22" spans="1:5" x14ac:dyDescent="0.25">
      <c r="C22" s="45"/>
      <c r="D22" s="45"/>
      <c r="E22" s="45"/>
    </row>
  </sheetData>
  <mergeCells count="6">
    <mergeCell ref="A1:E1"/>
    <mergeCell ref="A2:E2"/>
    <mergeCell ref="A3:E3"/>
    <mergeCell ref="A11:A12"/>
    <mergeCell ref="B11:B12"/>
    <mergeCell ref="E11:E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3"/>
  <sheetViews>
    <sheetView workbookViewId="0">
      <selection activeCell="A15" sqref="A15:G20"/>
    </sheetView>
  </sheetViews>
  <sheetFormatPr defaultRowHeight="15" x14ac:dyDescent="0.25"/>
  <cols>
    <col min="1" max="1" width="3.42578125" style="326" bestFit="1" customWidth="1"/>
    <col min="2" max="2" width="45.7109375" style="326" bestFit="1" customWidth="1"/>
    <col min="3" max="3" width="49.85546875" style="326" bestFit="1" customWidth="1"/>
    <col min="4" max="4" width="62.5703125" style="326" bestFit="1" customWidth="1"/>
    <col min="5" max="5" width="34.7109375" style="326" bestFit="1" customWidth="1"/>
    <col min="6" max="6" width="14.5703125" style="326" bestFit="1" customWidth="1"/>
    <col min="7" max="7" width="16" style="326" bestFit="1" customWidth="1"/>
    <col min="8" max="16384" width="9.140625" style="326"/>
  </cols>
  <sheetData>
    <row r="2" spans="1:18" ht="28.5" x14ac:dyDescent="0.45">
      <c r="A2" s="531" t="s">
        <v>441</v>
      </c>
      <c r="B2" s="531"/>
      <c r="C2" s="531"/>
      <c r="D2" s="531"/>
      <c r="E2" s="531"/>
      <c r="F2" s="531"/>
      <c r="G2" s="531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</row>
    <row r="3" spans="1:18" x14ac:dyDescent="0.25">
      <c r="A3" s="551" t="s">
        <v>373</v>
      </c>
      <c r="B3" s="551"/>
      <c r="C3" s="551"/>
      <c r="D3" s="551"/>
      <c r="E3" s="551"/>
      <c r="F3" s="551"/>
      <c r="G3" s="551"/>
    </row>
    <row r="4" spans="1:18" ht="15.75" x14ac:dyDescent="0.25">
      <c r="A4" s="569" t="s">
        <v>442</v>
      </c>
      <c r="B4" s="569"/>
      <c r="C4" s="569"/>
      <c r="D4" s="569"/>
      <c r="E4" s="569"/>
      <c r="F4" s="569"/>
      <c r="G4" s="569"/>
    </row>
    <row r="5" spans="1:18" x14ac:dyDescent="0.25">
      <c r="C5" s="327"/>
      <c r="E5" s="327"/>
      <c r="F5" s="327"/>
      <c r="G5" s="327"/>
    </row>
    <row r="6" spans="1:18" x14ac:dyDescent="0.25">
      <c r="C6" s="327"/>
      <c r="E6" s="327"/>
      <c r="F6" s="327"/>
      <c r="G6" s="327"/>
    </row>
    <row r="7" spans="1:18" x14ac:dyDescent="0.25">
      <c r="C7" s="327"/>
      <c r="E7" s="327"/>
      <c r="F7" s="327"/>
      <c r="G7" s="327"/>
    </row>
    <row r="8" spans="1:18" x14ac:dyDescent="0.25">
      <c r="C8" s="327"/>
      <c r="E8" s="327"/>
      <c r="F8" s="327"/>
      <c r="G8" s="327"/>
    </row>
    <row r="9" spans="1:18" x14ac:dyDescent="0.25">
      <c r="C9" s="327"/>
      <c r="E9" s="327"/>
      <c r="F9" s="327"/>
      <c r="G9" s="327"/>
    </row>
    <row r="10" spans="1:18" x14ac:dyDescent="0.25">
      <c r="C10" s="327"/>
      <c r="E10" s="327"/>
      <c r="F10" s="327"/>
      <c r="G10" s="327"/>
    </row>
    <row r="11" spans="1:18" x14ac:dyDescent="0.25">
      <c r="C11" s="327"/>
      <c r="E11" s="327"/>
      <c r="F11" s="327"/>
      <c r="G11" s="327"/>
    </row>
    <row r="12" spans="1:18" x14ac:dyDescent="0.25">
      <c r="C12" s="327"/>
      <c r="E12" s="327"/>
      <c r="F12" s="327"/>
      <c r="G12" s="327"/>
    </row>
    <row r="13" spans="1:18" x14ac:dyDescent="0.25">
      <c r="C13" s="327"/>
      <c r="E13" s="327"/>
      <c r="F13" s="327"/>
      <c r="G13" s="327"/>
    </row>
    <row r="14" spans="1:18" ht="15.75" thickBot="1" x14ac:dyDescent="0.3">
      <c r="C14" s="327"/>
      <c r="E14" s="327"/>
      <c r="F14" s="327"/>
      <c r="G14" s="327"/>
    </row>
    <row r="15" spans="1:18" x14ac:dyDescent="0.25">
      <c r="A15" s="570"/>
      <c r="B15" s="573" t="s">
        <v>60</v>
      </c>
      <c r="C15" s="576" t="s">
        <v>374</v>
      </c>
      <c r="D15" s="576"/>
      <c r="E15" s="576"/>
      <c r="F15" s="577" t="s">
        <v>375</v>
      </c>
      <c r="G15" s="580" t="s">
        <v>376</v>
      </c>
    </row>
    <row r="16" spans="1:18" x14ac:dyDescent="0.25">
      <c r="A16" s="571"/>
      <c r="B16" s="574"/>
      <c r="C16" s="583" t="s">
        <v>377</v>
      </c>
      <c r="D16" s="583"/>
      <c r="E16" s="584" t="s">
        <v>378</v>
      </c>
      <c r="F16" s="578"/>
      <c r="G16" s="581"/>
    </row>
    <row r="17" spans="1:7" x14ac:dyDescent="0.25">
      <c r="A17" s="571"/>
      <c r="B17" s="574"/>
      <c r="C17" s="562" t="s">
        <v>379</v>
      </c>
      <c r="D17" s="564" t="s">
        <v>380</v>
      </c>
      <c r="E17" s="584"/>
      <c r="F17" s="578"/>
      <c r="G17" s="581"/>
    </row>
    <row r="18" spans="1:7" x14ac:dyDescent="0.25">
      <c r="A18" s="571"/>
      <c r="B18" s="574"/>
      <c r="C18" s="562"/>
      <c r="D18" s="564"/>
      <c r="E18" s="584"/>
      <c r="F18" s="578"/>
      <c r="G18" s="581"/>
    </row>
    <row r="19" spans="1:7" x14ac:dyDescent="0.25">
      <c r="A19" s="571"/>
      <c r="B19" s="574"/>
      <c r="C19" s="562"/>
      <c r="D19" s="564"/>
      <c r="E19" s="584"/>
      <c r="F19" s="578"/>
      <c r="G19" s="581"/>
    </row>
    <row r="20" spans="1:7" ht="15.75" thickBot="1" x14ac:dyDescent="0.3">
      <c r="A20" s="572"/>
      <c r="B20" s="575"/>
      <c r="C20" s="563"/>
      <c r="D20" s="565"/>
      <c r="E20" s="585"/>
      <c r="F20" s="579"/>
      <c r="G20" s="582"/>
    </row>
    <row r="21" spans="1:7" x14ac:dyDescent="0.25">
      <c r="A21" s="566" t="s">
        <v>381</v>
      </c>
      <c r="B21" s="567"/>
      <c r="C21" s="567"/>
      <c r="D21" s="567"/>
      <c r="E21" s="567"/>
      <c r="F21" s="567"/>
      <c r="G21" s="568"/>
    </row>
    <row r="22" spans="1:7" x14ac:dyDescent="0.25">
      <c r="A22" s="328" t="s">
        <v>237</v>
      </c>
      <c r="B22" s="329" t="s">
        <v>238</v>
      </c>
      <c r="C22" s="330">
        <f>C23+C24+C30+C34</f>
        <v>1775506859</v>
      </c>
      <c r="D22" s="329">
        <f t="shared" ref="D22:G22" si="0">D23+D24+D30+D34</f>
        <v>0</v>
      </c>
      <c r="E22" s="330">
        <f t="shared" si="0"/>
        <v>2772608860</v>
      </c>
      <c r="F22" s="330">
        <f t="shared" si="0"/>
        <v>6662048</v>
      </c>
      <c r="G22" s="331">
        <f t="shared" si="0"/>
        <v>4554777767</v>
      </c>
    </row>
    <row r="23" spans="1:7" x14ac:dyDescent="0.25">
      <c r="A23" s="332" t="s">
        <v>239</v>
      </c>
      <c r="B23" s="333" t="s">
        <v>240</v>
      </c>
      <c r="C23" s="385"/>
      <c r="D23" s="386"/>
      <c r="E23" s="334">
        <v>1125447</v>
      </c>
      <c r="F23" s="385"/>
      <c r="G23" s="335">
        <v>1125447</v>
      </c>
    </row>
    <row r="24" spans="1:7" x14ac:dyDescent="0.25">
      <c r="A24" s="332" t="s">
        <v>382</v>
      </c>
      <c r="B24" s="333" t="s">
        <v>242</v>
      </c>
      <c r="C24" s="334">
        <v>1775506859</v>
      </c>
      <c r="D24" s="333">
        <f t="shared" ref="D24:F24" si="1">D25+D26+D27+D28+D29</f>
        <v>0</v>
      </c>
      <c r="E24" s="334">
        <f t="shared" si="1"/>
        <v>2768483413</v>
      </c>
      <c r="F24" s="334">
        <f t="shared" si="1"/>
        <v>6662048</v>
      </c>
      <c r="G24" s="335">
        <v>4550652320</v>
      </c>
    </row>
    <row r="25" spans="1:7" x14ac:dyDescent="0.25">
      <c r="A25" s="332" t="s">
        <v>3</v>
      </c>
      <c r="B25" s="333" t="s">
        <v>383</v>
      </c>
      <c r="C25" s="334">
        <v>1719807246</v>
      </c>
      <c r="D25" s="333"/>
      <c r="E25" s="334">
        <v>2747265587</v>
      </c>
      <c r="F25" s="334">
        <v>0</v>
      </c>
      <c r="G25" s="335">
        <v>4467072833</v>
      </c>
    </row>
    <row r="26" spans="1:7" x14ac:dyDescent="0.25">
      <c r="A26" s="332" t="s">
        <v>4</v>
      </c>
      <c r="B26" s="333" t="s">
        <v>384</v>
      </c>
      <c r="C26" s="385"/>
      <c r="D26" s="386"/>
      <c r="E26" s="334">
        <v>21217826</v>
      </c>
      <c r="F26" s="334">
        <f>G26-E26</f>
        <v>6662048</v>
      </c>
      <c r="G26" s="335">
        <v>27879874</v>
      </c>
    </row>
    <row r="27" spans="1:7" x14ac:dyDescent="0.25">
      <c r="A27" s="332" t="s">
        <v>5</v>
      </c>
      <c r="B27" s="333" t="s">
        <v>385</v>
      </c>
      <c r="C27" s="334"/>
      <c r="D27" s="333"/>
      <c r="E27" s="334"/>
      <c r="F27" s="334"/>
      <c r="G27" s="335"/>
    </row>
    <row r="28" spans="1:7" x14ac:dyDescent="0.25">
      <c r="A28" s="332" t="s">
        <v>6</v>
      </c>
      <c r="B28" s="333" t="s">
        <v>386</v>
      </c>
      <c r="C28" s="334">
        <v>55699613</v>
      </c>
      <c r="D28" s="333"/>
      <c r="E28" s="334"/>
      <c r="F28" s="334"/>
      <c r="G28" s="335">
        <v>55699613</v>
      </c>
    </row>
    <row r="29" spans="1:7" x14ac:dyDescent="0.25">
      <c r="A29" s="332" t="s">
        <v>7</v>
      </c>
      <c r="B29" s="333" t="s">
        <v>387</v>
      </c>
      <c r="C29" s="334"/>
      <c r="D29" s="333"/>
      <c r="E29" s="334"/>
      <c r="F29" s="334"/>
      <c r="G29" s="335"/>
    </row>
    <row r="30" spans="1:7" x14ac:dyDescent="0.25">
      <c r="A30" s="332" t="s">
        <v>243</v>
      </c>
      <c r="B30" s="333" t="s">
        <v>244</v>
      </c>
      <c r="C30" s="334">
        <f>C31+C32+C33</f>
        <v>0</v>
      </c>
      <c r="D30" s="333">
        <f t="shared" ref="D30:G30" si="2">D31+D32+D33</f>
        <v>0</v>
      </c>
      <c r="E30" s="334">
        <f t="shared" si="2"/>
        <v>3000000</v>
      </c>
      <c r="F30" s="334"/>
      <c r="G30" s="335">
        <f t="shared" si="2"/>
        <v>3000000</v>
      </c>
    </row>
    <row r="31" spans="1:7" x14ac:dyDescent="0.25">
      <c r="A31" s="332" t="s">
        <v>3</v>
      </c>
      <c r="B31" s="333" t="s">
        <v>388</v>
      </c>
      <c r="C31" s="334">
        <v>0</v>
      </c>
      <c r="D31" s="333"/>
      <c r="E31" s="334">
        <v>3000000</v>
      </c>
      <c r="F31" s="334"/>
      <c r="G31" s="335">
        <v>3000000</v>
      </c>
    </row>
    <row r="32" spans="1:7" x14ac:dyDescent="0.25">
      <c r="A32" s="332" t="s">
        <v>4</v>
      </c>
      <c r="B32" s="333" t="s">
        <v>389</v>
      </c>
      <c r="C32" s="334"/>
      <c r="D32" s="333"/>
      <c r="E32" s="334"/>
      <c r="F32" s="334"/>
      <c r="G32" s="335"/>
    </row>
    <row r="33" spans="1:7" x14ac:dyDescent="0.25">
      <c r="A33" s="332" t="s">
        <v>5</v>
      </c>
      <c r="B33" s="333" t="s">
        <v>390</v>
      </c>
      <c r="C33" s="334"/>
      <c r="D33" s="333"/>
      <c r="E33" s="334"/>
      <c r="F33" s="334"/>
      <c r="G33" s="335"/>
    </row>
    <row r="34" spans="1:7" x14ac:dyDescent="0.25">
      <c r="A34" s="332" t="s">
        <v>245</v>
      </c>
      <c r="B34" s="333" t="s">
        <v>391</v>
      </c>
      <c r="C34" s="334"/>
      <c r="D34" s="333"/>
      <c r="E34" s="334"/>
      <c r="F34" s="334"/>
      <c r="G34" s="335"/>
    </row>
    <row r="35" spans="1:7" x14ac:dyDescent="0.25">
      <c r="A35" s="328" t="s">
        <v>247</v>
      </c>
      <c r="B35" s="329" t="s">
        <v>248</v>
      </c>
      <c r="C35" s="330"/>
      <c r="D35" s="329"/>
      <c r="E35" s="330"/>
      <c r="F35" s="330"/>
      <c r="G35" s="331"/>
    </row>
    <row r="36" spans="1:7" x14ac:dyDescent="0.25">
      <c r="A36" s="332" t="s">
        <v>239</v>
      </c>
      <c r="B36" s="333" t="s">
        <v>249</v>
      </c>
      <c r="C36" s="334"/>
      <c r="D36" s="333"/>
      <c r="E36" s="334"/>
      <c r="F36" s="334"/>
      <c r="G36" s="335"/>
    </row>
    <row r="37" spans="1:7" x14ac:dyDescent="0.25">
      <c r="A37" s="332" t="s">
        <v>382</v>
      </c>
      <c r="B37" s="333" t="s">
        <v>250</v>
      </c>
      <c r="C37" s="334"/>
      <c r="D37" s="333"/>
      <c r="E37" s="334"/>
      <c r="F37" s="334"/>
      <c r="G37" s="335"/>
    </row>
    <row r="38" spans="1:7" x14ac:dyDescent="0.25">
      <c r="A38" s="328" t="s">
        <v>251</v>
      </c>
      <c r="B38" s="329" t="s">
        <v>252</v>
      </c>
      <c r="C38" s="330">
        <f>C39+C40+C41+E53</f>
        <v>0</v>
      </c>
      <c r="D38" s="330">
        <f t="shared" ref="D38:F38" si="3">D39+D40+D41+F53</f>
        <v>0</v>
      </c>
      <c r="E38" s="330">
        <f t="shared" si="3"/>
        <v>375537945</v>
      </c>
      <c r="F38" s="330">
        <f t="shared" si="3"/>
        <v>0</v>
      </c>
      <c r="G38" s="331">
        <v>375537946</v>
      </c>
    </row>
    <row r="39" spans="1:7" x14ac:dyDescent="0.25">
      <c r="A39" s="332" t="s">
        <v>239</v>
      </c>
      <c r="B39" s="333" t="s">
        <v>253</v>
      </c>
      <c r="C39" s="334"/>
      <c r="D39" s="333"/>
      <c r="E39" s="334"/>
      <c r="F39" s="334"/>
      <c r="G39" s="335"/>
    </row>
    <row r="40" spans="1:7" x14ac:dyDescent="0.25">
      <c r="A40" s="332" t="s">
        <v>382</v>
      </c>
      <c r="B40" s="333" t="s">
        <v>254</v>
      </c>
      <c r="C40" s="334"/>
      <c r="D40" s="333"/>
      <c r="E40" s="334"/>
      <c r="F40" s="334"/>
      <c r="G40" s="335"/>
    </row>
    <row r="41" spans="1:7" x14ac:dyDescent="0.25">
      <c r="A41" s="332" t="s">
        <v>243</v>
      </c>
      <c r="B41" s="333" t="s">
        <v>255</v>
      </c>
      <c r="C41" s="334">
        <v>0</v>
      </c>
      <c r="D41" s="333"/>
      <c r="E41" s="334">
        <v>375537945</v>
      </c>
      <c r="F41" s="334"/>
      <c r="G41" s="335">
        <v>375537945</v>
      </c>
    </row>
    <row r="42" spans="1:7" ht="15.75" thickBot="1" x14ac:dyDescent="0.3">
      <c r="A42" s="336" t="s">
        <v>245</v>
      </c>
      <c r="B42" s="337" t="s">
        <v>256</v>
      </c>
      <c r="C42" s="338"/>
      <c r="D42" s="337"/>
      <c r="E42" s="338"/>
      <c r="F42" s="338"/>
      <c r="G42" s="339"/>
    </row>
    <row r="43" spans="1:7" x14ac:dyDescent="0.25">
      <c r="C43" s="327"/>
      <c r="E43" s="327"/>
      <c r="F43" s="327"/>
      <c r="G43" s="327"/>
    </row>
  </sheetData>
  <mergeCells count="13">
    <mergeCell ref="C17:C20"/>
    <mergeCell ref="D17:D20"/>
    <mergeCell ref="A21:G21"/>
    <mergeCell ref="A2:G2"/>
    <mergeCell ref="A3:G3"/>
    <mergeCell ref="A4:G4"/>
    <mergeCell ref="A15:A20"/>
    <mergeCell ref="B15:B20"/>
    <mergeCell ref="C15:E15"/>
    <mergeCell ref="F15:F20"/>
    <mergeCell ref="G15:G20"/>
    <mergeCell ref="C16:D16"/>
    <mergeCell ref="E16:E20"/>
  </mergeCells>
  <pageMargins left="0.7" right="0.7" top="0.75" bottom="0.75" header="0.3" footer="0.3"/>
  <pageSetup paperSize="9" scale="3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workbookViewId="0">
      <selection activeCell="A11" sqref="A11:C11"/>
    </sheetView>
  </sheetViews>
  <sheetFormatPr defaultRowHeight="15" x14ac:dyDescent="0.25"/>
  <cols>
    <col min="1" max="1" width="2.5703125" bestFit="1" customWidth="1"/>
    <col min="2" max="2" width="56.85546875" customWidth="1"/>
    <col min="3" max="3" width="25.5703125" customWidth="1"/>
  </cols>
  <sheetData>
    <row r="1" spans="1:18" ht="28.5" x14ac:dyDescent="0.45">
      <c r="A1" s="533" t="s">
        <v>432</v>
      </c>
      <c r="B1" s="533"/>
      <c r="C1" s="533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8" x14ac:dyDescent="0.25">
      <c r="A2" s="519" t="s">
        <v>392</v>
      </c>
      <c r="B2" s="519"/>
      <c r="C2" s="519"/>
    </row>
    <row r="4" spans="1:18" ht="18.75" x14ac:dyDescent="0.3">
      <c r="A4" s="586" t="s">
        <v>443</v>
      </c>
      <c r="B4" s="586"/>
      <c r="C4" s="586"/>
    </row>
    <row r="10" spans="1:18" ht="15.75" thickBot="1" x14ac:dyDescent="0.3"/>
    <row r="11" spans="1:18" ht="15.75" x14ac:dyDescent="0.25">
      <c r="A11" s="444"/>
      <c r="B11" s="445" t="s">
        <v>393</v>
      </c>
      <c r="C11" s="446" t="s">
        <v>394</v>
      </c>
    </row>
    <row r="12" spans="1:18" x14ac:dyDescent="0.25">
      <c r="A12" s="587" t="s">
        <v>3</v>
      </c>
      <c r="B12" s="590" t="s">
        <v>395</v>
      </c>
      <c r="C12" s="591">
        <v>0</v>
      </c>
    </row>
    <row r="13" spans="1:18" x14ac:dyDescent="0.25">
      <c r="A13" s="588"/>
      <c r="B13" s="590"/>
      <c r="C13" s="591"/>
    </row>
    <row r="14" spans="1:18" x14ac:dyDescent="0.25">
      <c r="A14" s="589"/>
      <c r="B14" s="590"/>
      <c r="C14" s="591"/>
    </row>
    <row r="15" spans="1:18" ht="30" x14ac:dyDescent="0.25">
      <c r="A15" s="340" t="s">
        <v>4</v>
      </c>
      <c r="B15" s="307" t="s">
        <v>396</v>
      </c>
      <c r="C15" s="341">
        <v>0</v>
      </c>
    </row>
    <row r="16" spans="1:18" ht="30" x14ac:dyDescent="0.25">
      <c r="A16" s="340" t="s">
        <v>5</v>
      </c>
      <c r="B16" s="307" t="s">
        <v>397</v>
      </c>
      <c r="C16" s="341">
        <v>0</v>
      </c>
    </row>
    <row r="17" spans="1:3" x14ac:dyDescent="0.25">
      <c r="A17" s="592" t="s">
        <v>6</v>
      </c>
      <c r="B17" s="590" t="s">
        <v>398</v>
      </c>
      <c r="C17" s="591">
        <v>0</v>
      </c>
    </row>
    <row r="18" spans="1:3" x14ac:dyDescent="0.25">
      <c r="A18" s="592"/>
      <c r="B18" s="590"/>
      <c r="C18" s="591"/>
    </row>
    <row r="19" spans="1:3" x14ac:dyDescent="0.25">
      <c r="A19" s="592"/>
      <c r="B19" s="590"/>
      <c r="C19" s="591"/>
    </row>
    <row r="20" spans="1:3" x14ac:dyDescent="0.25">
      <c r="A20" s="592" t="s">
        <v>7</v>
      </c>
      <c r="B20" s="593" t="s">
        <v>399</v>
      </c>
      <c r="C20" s="591">
        <v>0</v>
      </c>
    </row>
    <row r="21" spans="1:3" x14ac:dyDescent="0.25">
      <c r="A21" s="592"/>
      <c r="B21" s="593"/>
      <c r="C21" s="591"/>
    </row>
    <row r="22" spans="1:3" ht="15.75" thickBot="1" x14ac:dyDescent="0.3">
      <c r="A22" s="316"/>
      <c r="B22" s="342"/>
      <c r="C22" s="319"/>
    </row>
  </sheetData>
  <mergeCells count="12">
    <mergeCell ref="A17:A19"/>
    <mergeCell ref="B17:B19"/>
    <mergeCell ref="C17:C19"/>
    <mergeCell ref="A20:A21"/>
    <mergeCell ref="B20:B21"/>
    <mergeCell ref="C20:C21"/>
    <mergeCell ref="A1:C1"/>
    <mergeCell ref="A2:C2"/>
    <mergeCell ref="A4:C4"/>
    <mergeCell ref="A12:A14"/>
    <mergeCell ref="B12:B14"/>
    <mergeCell ref="C12:C1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workbookViewId="0">
      <selection activeCell="G6" sqref="G6"/>
    </sheetView>
  </sheetViews>
  <sheetFormatPr defaultRowHeight="15" x14ac:dyDescent="0.25"/>
  <cols>
    <col min="1" max="1" width="2.5703125" bestFit="1" customWidth="1"/>
    <col min="2" max="2" width="36.7109375" bestFit="1" customWidth="1"/>
    <col min="3" max="3" width="24.28515625" customWidth="1"/>
  </cols>
  <sheetData>
    <row r="1" spans="1:18" ht="28.5" x14ac:dyDescent="0.45">
      <c r="A1" s="531" t="s">
        <v>435</v>
      </c>
      <c r="B1" s="531"/>
      <c r="C1" s="531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3" spans="1:18" x14ac:dyDescent="0.25">
      <c r="A3" s="519" t="s">
        <v>400</v>
      </c>
      <c r="B3" s="519"/>
      <c r="C3" s="519"/>
    </row>
    <row r="4" spans="1:18" x14ac:dyDescent="0.25">
      <c r="A4" s="519" t="s">
        <v>444</v>
      </c>
      <c r="B4" s="519"/>
      <c r="C4" s="519"/>
    </row>
    <row r="7" spans="1:18" ht="15.75" thickBot="1" x14ac:dyDescent="0.3"/>
    <row r="8" spans="1:18" x14ac:dyDescent="0.25">
      <c r="A8" s="447"/>
      <c r="B8" s="448"/>
      <c r="C8" s="449"/>
    </row>
    <row r="9" spans="1:18" x14ac:dyDescent="0.25">
      <c r="A9" s="450"/>
      <c r="B9" s="451" t="s">
        <v>363</v>
      </c>
      <c r="C9" s="452" t="s">
        <v>462</v>
      </c>
    </row>
    <row r="10" spans="1:18" x14ac:dyDescent="0.25">
      <c r="A10" s="302" t="s">
        <v>3</v>
      </c>
      <c r="B10" s="303" t="s">
        <v>367</v>
      </c>
      <c r="C10" s="315">
        <v>0</v>
      </c>
    </row>
    <row r="11" spans="1:18" x14ac:dyDescent="0.25">
      <c r="A11" s="302" t="s">
        <v>4</v>
      </c>
      <c r="B11" s="303" t="s">
        <v>368</v>
      </c>
      <c r="C11" s="315">
        <v>0</v>
      </c>
    </row>
    <row r="12" spans="1:18" x14ac:dyDescent="0.25">
      <c r="A12" s="302" t="s">
        <v>5</v>
      </c>
      <c r="B12" s="303" t="s">
        <v>401</v>
      </c>
      <c r="C12" s="315">
        <v>0</v>
      </c>
    </row>
    <row r="13" spans="1:18" x14ac:dyDescent="0.25">
      <c r="A13" s="302" t="s">
        <v>6</v>
      </c>
      <c r="B13" s="303" t="s">
        <v>402</v>
      </c>
      <c r="C13" s="315">
        <v>0</v>
      </c>
    </row>
    <row r="14" spans="1:18" x14ac:dyDescent="0.25">
      <c r="A14" s="302" t="s">
        <v>7</v>
      </c>
      <c r="B14" s="303" t="s">
        <v>371</v>
      </c>
      <c r="C14" s="315">
        <v>0</v>
      </c>
    </row>
    <row r="15" spans="1:18" x14ac:dyDescent="0.25">
      <c r="A15" s="302"/>
      <c r="B15" s="303"/>
      <c r="C15" s="315"/>
    </row>
    <row r="16" spans="1:18" ht="15.75" thickBot="1" x14ac:dyDescent="0.3">
      <c r="A16" s="316"/>
      <c r="B16" s="317"/>
      <c r="C16" s="319"/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workbookViewId="0">
      <selection activeCell="I11" sqref="I11"/>
    </sheetView>
  </sheetViews>
  <sheetFormatPr defaultRowHeight="15" x14ac:dyDescent="0.25"/>
  <cols>
    <col min="1" max="1" width="5.140625" customWidth="1"/>
    <col min="2" max="2" width="39.85546875" customWidth="1"/>
    <col min="3" max="3" width="27.5703125" customWidth="1"/>
  </cols>
  <sheetData>
    <row r="1" spans="1:18" ht="28.5" x14ac:dyDescent="0.45">
      <c r="A1" s="531" t="s">
        <v>432</v>
      </c>
      <c r="B1" s="531"/>
      <c r="C1" s="531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3" spans="1:18" x14ac:dyDescent="0.25">
      <c r="A3" s="519" t="s">
        <v>403</v>
      </c>
      <c r="B3" s="519"/>
      <c r="C3" s="519"/>
    </row>
    <row r="4" spans="1:18" x14ac:dyDescent="0.25">
      <c r="A4" s="519" t="s">
        <v>445</v>
      </c>
      <c r="B4" s="519"/>
      <c r="C4" s="519"/>
    </row>
    <row r="7" spans="1:18" ht="15.75" thickBot="1" x14ac:dyDescent="0.3"/>
    <row r="8" spans="1:18" x14ac:dyDescent="0.25">
      <c r="A8" s="447"/>
      <c r="B8" s="448"/>
      <c r="C8" s="449"/>
    </row>
    <row r="9" spans="1:18" x14ac:dyDescent="0.25">
      <c r="A9" s="450"/>
      <c r="B9" s="451" t="s">
        <v>363</v>
      </c>
      <c r="C9" s="453" t="s">
        <v>463</v>
      </c>
    </row>
    <row r="10" spans="1:18" x14ac:dyDescent="0.25">
      <c r="A10" s="302" t="s">
        <v>3</v>
      </c>
      <c r="B10" s="303" t="s">
        <v>367</v>
      </c>
      <c r="C10" s="249">
        <v>224871621</v>
      </c>
    </row>
    <row r="11" spans="1:18" x14ac:dyDescent="0.25">
      <c r="A11" s="302" t="s">
        <v>4</v>
      </c>
      <c r="B11" s="303" t="s">
        <v>368</v>
      </c>
      <c r="C11" s="249">
        <v>1767996</v>
      </c>
    </row>
    <row r="12" spans="1:18" x14ac:dyDescent="0.25">
      <c r="A12" s="302" t="s">
        <v>5</v>
      </c>
      <c r="B12" s="303" t="s">
        <v>401</v>
      </c>
      <c r="C12" s="249">
        <v>602583</v>
      </c>
    </row>
    <row r="13" spans="1:18" x14ac:dyDescent="0.25">
      <c r="A13" s="302" t="s">
        <v>6</v>
      </c>
      <c r="B13" s="303" t="s">
        <v>402</v>
      </c>
      <c r="C13" s="249">
        <v>0</v>
      </c>
    </row>
    <row r="14" spans="1:18" x14ac:dyDescent="0.25">
      <c r="A14" s="302" t="s">
        <v>7</v>
      </c>
      <c r="B14" s="303" t="s">
        <v>371</v>
      </c>
      <c r="C14" s="249">
        <v>32380</v>
      </c>
    </row>
    <row r="15" spans="1:18" x14ac:dyDescent="0.25">
      <c r="A15" s="302"/>
      <c r="B15" s="303"/>
      <c r="C15" s="249">
        <f>SUM(C10:C14)</f>
        <v>227274580</v>
      </c>
    </row>
    <row r="16" spans="1:18" ht="15.75" thickBot="1" x14ac:dyDescent="0.3">
      <c r="A16" s="316"/>
      <c r="B16" s="317"/>
      <c r="C16" s="319"/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workbookViewId="0">
      <selection activeCell="A9" sqref="A9:M10"/>
    </sheetView>
  </sheetViews>
  <sheetFormatPr defaultRowHeight="15" x14ac:dyDescent="0.25"/>
  <cols>
    <col min="1" max="1" width="2.5703125" bestFit="1" customWidth="1"/>
    <col min="2" max="2" width="34.140625" bestFit="1" customWidth="1"/>
    <col min="3" max="3" width="48.28515625" bestFit="1" customWidth="1"/>
    <col min="4" max="4" width="17.28515625" bestFit="1" customWidth="1"/>
    <col min="5" max="5" width="9.7109375" bestFit="1" customWidth="1"/>
    <col min="6" max="6" width="14.5703125" bestFit="1" customWidth="1"/>
    <col min="7" max="7" width="14.85546875" bestFit="1" customWidth="1"/>
    <col min="8" max="13" width="14.5703125" bestFit="1" customWidth="1"/>
  </cols>
  <sheetData>
    <row r="1" spans="1:18" ht="28.5" x14ac:dyDescent="0.45">
      <c r="A1" s="531" t="s">
        <v>432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247"/>
      <c r="O1" s="247"/>
      <c r="P1" s="247"/>
      <c r="Q1" s="247"/>
      <c r="R1" s="247"/>
    </row>
    <row r="2" spans="1:18" x14ac:dyDescent="0.25">
      <c r="D2" s="519" t="s">
        <v>404</v>
      </c>
      <c r="E2" s="519"/>
      <c r="F2" s="519"/>
      <c r="G2" s="519"/>
      <c r="H2" s="519"/>
      <c r="I2" s="519"/>
      <c r="J2" s="45"/>
      <c r="K2" s="45"/>
      <c r="L2" s="45"/>
      <c r="M2" s="45"/>
    </row>
    <row r="3" spans="1:18" x14ac:dyDescent="0.25">
      <c r="D3" s="519" t="s">
        <v>405</v>
      </c>
      <c r="E3" s="519"/>
      <c r="F3" s="519"/>
      <c r="G3" s="519"/>
      <c r="H3" s="519"/>
      <c r="I3" s="519"/>
      <c r="J3" s="45"/>
      <c r="K3" s="45"/>
      <c r="L3" s="45"/>
      <c r="M3" s="45"/>
    </row>
    <row r="4" spans="1:18" x14ac:dyDescent="0.25">
      <c r="F4" s="45"/>
      <c r="G4" s="45"/>
      <c r="H4" s="45"/>
      <c r="I4" s="45"/>
      <c r="J4" s="45"/>
      <c r="K4" s="45"/>
      <c r="L4" s="45"/>
      <c r="M4" s="45"/>
    </row>
    <row r="5" spans="1:18" x14ac:dyDescent="0.25">
      <c r="F5" s="45"/>
      <c r="G5" s="45"/>
      <c r="H5" s="45"/>
      <c r="I5" s="45"/>
      <c r="J5" s="45"/>
      <c r="K5" s="45"/>
      <c r="L5" s="45"/>
      <c r="M5" s="45"/>
    </row>
    <row r="6" spans="1:18" x14ac:dyDescent="0.25">
      <c r="F6" s="45"/>
      <c r="G6" s="45"/>
      <c r="H6" s="45"/>
      <c r="I6" s="45"/>
      <c r="J6" s="45"/>
      <c r="K6" s="45"/>
      <c r="L6" s="45"/>
      <c r="M6" s="45"/>
    </row>
    <row r="7" spans="1:18" x14ac:dyDescent="0.25">
      <c r="F7" s="45"/>
      <c r="G7" s="45"/>
      <c r="H7" s="45"/>
      <c r="I7" s="45"/>
      <c r="J7" s="45"/>
      <c r="K7" s="45"/>
      <c r="L7" s="45"/>
      <c r="M7" s="45"/>
    </row>
    <row r="8" spans="1:18" ht="15.75" thickBot="1" x14ac:dyDescent="0.3">
      <c r="F8" s="45"/>
      <c r="G8" s="45"/>
      <c r="H8" s="45"/>
      <c r="I8" s="45"/>
      <c r="J8" s="45"/>
      <c r="K8" s="45"/>
      <c r="L8" s="45"/>
      <c r="M8" s="343" t="s">
        <v>406</v>
      </c>
    </row>
    <row r="9" spans="1:18" x14ac:dyDescent="0.25">
      <c r="A9" s="556"/>
      <c r="B9" s="595" t="s">
        <v>407</v>
      </c>
      <c r="C9" s="597" t="s">
        <v>60</v>
      </c>
      <c r="D9" s="553" t="s">
        <v>408</v>
      </c>
      <c r="E9" s="549"/>
      <c r="F9" s="549"/>
      <c r="G9" s="599"/>
      <c r="H9" s="600" t="s">
        <v>409</v>
      </c>
      <c r="I9" s="601"/>
      <c r="J9" s="602"/>
      <c r="K9" s="603" t="s">
        <v>410</v>
      </c>
      <c r="L9" s="601"/>
      <c r="M9" s="602"/>
    </row>
    <row r="10" spans="1:18" ht="15.75" thickBot="1" x14ac:dyDescent="0.3">
      <c r="A10" s="557"/>
      <c r="B10" s="596"/>
      <c r="C10" s="598"/>
      <c r="D10" s="454" t="s">
        <v>411</v>
      </c>
      <c r="E10" s="455" t="s">
        <v>412</v>
      </c>
      <c r="F10" s="456" t="s">
        <v>413</v>
      </c>
      <c r="G10" s="457" t="s">
        <v>414</v>
      </c>
      <c r="H10" s="454" t="s">
        <v>415</v>
      </c>
      <c r="I10" s="456" t="s">
        <v>347</v>
      </c>
      <c r="J10" s="458" t="s">
        <v>348</v>
      </c>
      <c r="K10" s="459" t="s">
        <v>415</v>
      </c>
      <c r="L10" s="456" t="s">
        <v>461</v>
      </c>
      <c r="M10" s="458" t="s">
        <v>348</v>
      </c>
      <c r="N10" s="345">
        <v>0</v>
      </c>
    </row>
    <row r="11" spans="1:18" x14ac:dyDescent="0.25">
      <c r="A11" s="587" t="s">
        <v>3</v>
      </c>
      <c r="B11" s="604" t="s">
        <v>416</v>
      </c>
      <c r="C11" s="605" t="s">
        <v>417</v>
      </c>
      <c r="D11" s="606">
        <v>38018650</v>
      </c>
      <c r="E11" s="607">
        <v>0.9</v>
      </c>
      <c r="F11" s="594">
        <f>G11-D11</f>
        <v>4224299</v>
      </c>
      <c r="G11" s="612">
        <v>42242949</v>
      </c>
      <c r="H11" s="606">
        <v>38018650</v>
      </c>
      <c r="I11" s="594">
        <v>10351973</v>
      </c>
      <c r="J11" s="609"/>
      <c r="K11" s="613">
        <v>42242949</v>
      </c>
      <c r="L11" s="610">
        <v>0</v>
      </c>
      <c r="M11" s="609">
        <v>0</v>
      </c>
    </row>
    <row r="12" spans="1:18" x14ac:dyDescent="0.25">
      <c r="A12" s="589"/>
      <c r="B12" s="604"/>
      <c r="C12" s="605"/>
      <c r="D12" s="606"/>
      <c r="E12" s="608"/>
      <c r="F12" s="594"/>
      <c r="G12" s="612"/>
      <c r="H12" s="606"/>
      <c r="I12" s="594"/>
      <c r="J12" s="609"/>
      <c r="K12" s="614"/>
      <c r="L12" s="611"/>
      <c r="M12" s="609"/>
    </row>
    <row r="13" spans="1:18" x14ac:dyDescent="0.25">
      <c r="A13" s="302" t="s">
        <v>4</v>
      </c>
      <c r="B13" s="303" t="s">
        <v>418</v>
      </c>
      <c r="C13" s="315" t="s">
        <v>419</v>
      </c>
      <c r="D13" s="346">
        <v>367372201</v>
      </c>
      <c r="E13" s="347">
        <v>1</v>
      </c>
      <c r="F13" s="304"/>
      <c r="G13" s="348">
        <v>367372201</v>
      </c>
      <c r="H13" s="346">
        <v>358194044</v>
      </c>
      <c r="I13" s="304">
        <v>324981926</v>
      </c>
      <c r="J13" s="249">
        <v>0</v>
      </c>
      <c r="K13" s="349">
        <v>354154294</v>
      </c>
      <c r="L13" s="304">
        <v>324514740</v>
      </c>
      <c r="M13" s="249">
        <v>13682092</v>
      </c>
    </row>
    <row r="14" spans="1:18" ht="15.75" thickBot="1" x14ac:dyDescent="0.3">
      <c r="A14" s="316" t="s">
        <v>5</v>
      </c>
      <c r="B14" s="317" t="s">
        <v>420</v>
      </c>
      <c r="C14" s="319" t="s">
        <v>421</v>
      </c>
      <c r="D14" s="350">
        <v>408115000</v>
      </c>
      <c r="E14" s="351">
        <v>1</v>
      </c>
      <c r="F14" s="324"/>
      <c r="G14" s="344">
        <v>408115000</v>
      </c>
      <c r="H14" s="352"/>
      <c r="I14" s="324">
        <v>204057500</v>
      </c>
      <c r="J14" s="325">
        <v>204057500</v>
      </c>
      <c r="K14" s="353">
        <v>15596000</v>
      </c>
      <c r="L14" s="324">
        <v>7937500</v>
      </c>
      <c r="M14" s="325">
        <v>384581500</v>
      </c>
    </row>
    <row r="15" spans="1:18" x14ac:dyDescent="0.25">
      <c r="F15" s="45"/>
      <c r="G15" s="45"/>
      <c r="H15" s="45"/>
      <c r="I15" s="45"/>
      <c r="J15" s="45"/>
      <c r="K15" s="45"/>
      <c r="L15" s="45"/>
      <c r="M15" s="45"/>
    </row>
    <row r="16" spans="1:18" x14ac:dyDescent="0.25">
      <c r="F16" s="45"/>
      <c r="G16" s="45"/>
      <c r="H16" s="45"/>
      <c r="I16" s="45"/>
      <c r="J16" s="45"/>
      <c r="K16" s="45"/>
      <c r="L16" s="45"/>
      <c r="M16" s="45"/>
    </row>
  </sheetData>
  <mergeCells count="22">
    <mergeCell ref="L11:L12"/>
    <mergeCell ref="G11:G12"/>
    <mergeCell ref="H11:H12"/>
    <mergeCell ref="I11:I12"/>
    <mergeCell ref="J11:J12"/>
    <mergeCell ref="K11:K12"/>
    <mergeCell ref="F11:F12"/>
    <mergeCell ref="A1:M1"/>
    <mergeCell ref="D2:I2"/>
    <mergeCell ref="D3:I3"/>
    <mergeCell ref="A9:A10"/>
    <mergeCell ref="B9:B10"/>
    <mergeCell ref="C9:C10"/>
    <mergeCell ref="D9:G9"/>
    <mergeCell ref="H9:J9"/>
    <mergeCell ref="K9:M9"/>
    <mergeCell ref="A11:A12"/>
    <mergeCell ref="B11:B12"/>
    <mergeCell ref="C11:C12"/>
    <mergeCell ref="D11:D12"/>
    <mergeCell ref="E11:E12"/>
    <mergeCell ref="M11:M12"/>
  </mergeCells>
  <pageMargins left="0.7" right="0.7" top="0.75" bottom="0.75" header="0.3" footer="0.3"/>
  <pageSetup paperSize="9" scale="3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workbookViewId="0">
      <selection activeCell="H25" sqref="H25"/>
    </sheetView>
  </sheetViews>
  <sheetFormatPr defaultRowHeight="15" x14ac:dyDescent="0.25"/>
  <cols>
    <col min="1" max="1" width="2.5703125" bestFit="1" customWidth="1"/>
    <col min="2" max="2" width="54" bestFit="1" customWidth="1"/>
    <col min="3" max="3" width="21.42578125" bestFit="1" customWidth="1"/>
    <col min="4" max="4" width="22.85546875" bestFit="1" customWidth="1"/>
    <col min="5" max="5" width="21.42578125" bestFit="1" customWidth="1"/>
    <col min="6" max="6" width="14.5703125" bestFit="1" customWidth="1"/>
  </cols>
  <sheetData>
    <row r="1" spans="1:18" ht="28.5" x14ac:dyDescent="0.45">
      <c r="A1" s="531" t="s">
        <v>432</v>
      </c>
      <c r="B1" s="531"/>
      <c r="C1" s="531"/>
      <c r="D1" s="531"/>
      <c r="E1" s="531"/>
      <c r="F1" s="531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8" x14ac:dyDescent="0.25">
      <c r="A2" s="519" t="s">
        <v>422</v>
      </c>
      <c r="B2" s="519"/>
      <c r="C2" s="519"/>
      <c r="D2" s="519"/>
      <c r="E2" s="519"/>
      <c r="F2" s="519"/>
    </row>
    <row r="3" spans="1:18" x14ac:dyDescent="0.25">
      <c r="A3" s="519" t="s">
        <v>446</v>
      </c>
      <c r="B3" s="519"/>
      <c r="C3" s="519"/>
      <c r="D3" s="519"/>
      <c r="E3" s="519"/>
      <c r="F3" s="519"/>
    </row>
    <row r="4" spans="1:18" x14ac:dyDescent="0.25">
      <c r="C4" s="45"/>
      <c r="D4" s="45"/>
      <c r="E4" s="45"/>
      <c r="F4" s="45"/>
    </row>
    <row r="5" spans="1:18" x14ac:dyDescent="0.25">
      <c r="C5" s="45"/>
      <c r="D5" s="45"/>
      <c r="E5" s="45"/>
      <c r="F5" s="45"/>
    </row>
    <row r="6" spans="1:18" x14ac:dyDescent="0.25">
      <c r="C6" s="45"/>
      <c r="D6" s="45"/>
      <c r="E6" s="45"/>
      <c r="F6" s="45"/>
    </row>
    <row r="7" spans="1:18" x14ac:dyDescent="0.25">
      <c r="C7" s="45"/>
      <c r="D7" s="45"/>
      <c r="E7" s="45"/>
      <c r="F7" s="45"/>
    </row>
    <row r="8" spans="1:18" ht="15.75" thickBot="1" x14ac:dyDescent="0.3">
      <c r="C8" s="45"/>
      <c r="D8" s="45"/>
      <c r="E8" s="45"/>
      <c r="F8" s="45"/>
    </row>
    <row r="9" spans="1:18" ht="15.75" thickBot="1" x14ac:dyDescent="0.3">
      <c r="A9" s="460"/>
      <c r="B9" s="461" t="s">
        <v>423</v>
      </c>
      <c r="C9" s="462" t="s">
        <v>424</v>
      </c>
      <c r="D9" s="462" t="s">
        <v>425</v>
      </c>
      <c r="E9" s="462" t="s">
        <v>426</v>
      </c>
      <c r="F9" s="463" t="s">
        <v>427</v>
      </c>
    </row>
    <row r="10" spans="1:18" x14ac:dyDescent="0.25">
      <c r="A10" s="308" t="s">
        <v>3</v>
      </c>
      <c r="B10" s="309" t="s">
        <v>428</v>
      </c>
      <c r="C10" s="311">
        <v>228525599</v>
      </c>
      <c r="D10" s="311">
        <v>228525599</v>
      </c>
      <c r="E10" s="354">
        <v>227818933</v>
      </c>
      <c r="F10" s="323">
        <f>D10-E10</f>
        <v>706666</v>
      </c>
    </row>
    <row r="11" spans="1:18" x14ac:dyDescent="0.25">
      <c r="A11" s="302" t="s">
        <v>4</v>
      </c>
      <c r="B11" s="303" t="s">
        <v>429</v>
      </c>
      <c r="C11" s="304">
        <v>297950506</v>
      </c>
      <c r="D11" s="304">
        <v>297950506</v>
      </c>
      <c r="E11" s="348">
        <v>297950506</v>
      </c>
      <c r="F11" s="249">
        <f>D11-E11</f>
        <v>0</v>
      </c>
    </row>
    <row r="12" spans="1:18" x14ac:dyDescent="0.25">
      <c r="A12" s="302" t="s">
        <v>5</v>
      </c>
      <c r="B12" s="303" t="s">
        <v>430</v>
      </c>
      <c r="C12" s="304">
        <v>237822798</v>
      </c>
      <c r="D12" s="304">
        <v>237822798</v>
      </c>
      <c r="E12" s="348">
        <v>235603096</v>
      </c>
      <c r="F12" s="249">
        <f>D12-E12</f>
        <v>2219702</v>
      </c>
    </row>
    <row r="13" spans="1:18" x14ac:dyDescent="0.25">
      <c r="A13" s="302" t="s">
        <v>6</v>
      </c>
      <c r="B13" s="303" t="s">
        <v>431</v>
      </c>
      <c r="C13" s="304">
        <v>16781482</v>
      </c>
      <c r="D13" s="304">
        <v>16781482</v>
      </c>
      <c r="E13" s="348">
        <v>16781482</v>
      </c>
      <c r="F13" s="249">
        <v>0</v>
      </c>
    </row>
    <row r="14" spans="1:18" ht="15.75" thickBot="1" x14ac:dyDescent="0.3">
      <c r="A14" s="316"/>
      <c r="B14" s="317"/>
      <c r="C14" s="324"/>
      <c r="D14" s="324"/>
      <c r="E14" s="344"/>
      <c r="F14" s="325">
        <f>F10+F11+F12+F13</f>
        <v>2926368</v>
      </c>
    </row>
    <row r="20" spans="4:4" x14ac:dyDescent="0.25">
      <c r="D20">
        <v>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view="pageBreakPreview" zoomScale="60" zoomScaleNormal="100" workbookViewId="0">
      <selection activeCell="D5" sqref="D5"/>
    </sheetView>
  </sheetViews>
  <sheetFormatPr defaultRowHeight="42.75" customHeight="1" x14ac:dyDescent="0.3"/>
  <cols>
    <col min="1" max="1" width="5.42578125" style="8" customWidth="1"/>
    <col min="2" max="2" width="87.5703125" style="8" bestFit="1" customWidth="1"/>
    <col min="3" max="3" width="8" style="8" customWidth="1"/>
    <col min="4" max="4" width="31.140625" style="64" bestFit="1" customWidth="1"/>
    <col min="5" max="6" width="30.42578125" style="8" bestFit="1" customWidth="1"/>
    <col min="7" max="7" width="28.7109375" style="8" customWidth="1"/>
    <col min="8" max="9" width="30.42578125" style="8" bestFit="1" customWidth="1"/>
    <col min="10" max="10" width="30.7109375" style="8" bestFit="1" customWidth="1"/>
    <col min="11" max="11" width="30.42578125" style="8" bestFit="1" customWidth="1"/>
    <col min="12" max="12" width="26.42578125" style="8" bestFit="1" customWidth="1"/>
    <col min="13" max="13" width="22.5703125" style="8" bestFit="1" customWidth="1"/>
    <col min="14" max="14" width="26.5703125" style="8" bestFit="1" customWidth="1"/>
    <col min="15" max="15" width="26.42578125" style="8" bestFit="1" customWidth="1"/>
    <col min="16" max="16" width="22.5703125" style="8" bestFit="1" customWidth="1"/>
    <col min="17" max="18" width="26.42578125" style="8" bestFit="1" customWidth="1"/>
    <col min="19" max="19" width="34" style="8" bestFit="1" customWidth="1"/>
    <col min="20" max="16384" width="9.140625" style="8"/>
  </cols>
  <sheetData>
    <row r="1" spans="1:19" s="140" customFormat="1" ht="42.75" customHeight="1" x14ac:dyDescent="0.4">
      <c r="A1" s="502" t="s">
        <v>210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</row>
    <row r="2" spans="1:19" s="140" customFormat="1" ht="42.75" customHeight="1" x14ac:dyDescent="0.4">
      <c r="A2" s="503" t="s">
        <v>166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</row>
    <row r="3" spans="1:19" s="140" customFormat="1" ht="42.75" hidden="1" customHeight="1" x14ac:dyDescent="0.4">
      <c r="D3" s="219"/>
    </row>
    <row r="4" spans="1:19" s="140" customFormat="1" ht="42.75" customHeight="1" x14ac:dyDescent="0.4">
      <c r="A4" s="502" t="s">
        <v>198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</row>
    <row r="5" spans="1:19" s="140" customFormat="1" ht="42.75" customHeight="1" x14ac:dyDescent="0.4">
      <c r="D5" s="219"/>
    </row>
    <row r="6" spans="1:19" s="140" customFormat="1" ht="42.75" customHeight="1" thickBot="1" x14ac:dyDescent="0.45">
      <c r="D6" s="219"/>
    </row>
    <row r="7" spans="1:19" s="140" customFormat="1" ht="42.75" customHeight="1" thickBot="1" x14ac:dyDescent="0.45">
      <c r="A7" s="504" t="s">
        <v>40</v>
      </c>
      <c r="B7" s="507" t="s">
        <v>41</v>
      </c>
      <c r="C7" s="510" t="s">
        <v>74</v>
      </c>
      <c r="D7" s="516" t="s">
        <v>200</v>
      </c>
      <c r="E7" s="500" t="s">
        <v>0</v>
      </c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1"/>
    </row>
    <row r="8" spans="1:19" s="140" customFormat="1" ht="42.75" customHeight="1" thickBot="1" x14ac:dyDescent="0.45">
      <c r="A8" s="505"/>
      <c r="B8" s="508"/>
      <c r="C8" s="511"/>
      <c r="D8" s="517"/>
      <c r="E8" s="498" t="s">
        <v>161</v>
      </c>
      <c r="F8" s="498"/>
      <c r="G8" s="499"/>
      <c r="H8" s="497" t="s">
        <v>64</v>
      </c>
      <c r="I8" s="498"/>
      <c r="J8" s="499"/>
      <c r="K8" s="513" t="s">
        <v>65</v>
      </c>
      <c r="L8" s="514"/>
      <c r="M8" s="515"/>
      <c r="N8" s="497" t="s">
        <v>75</v>
      </c>
      <c r="O8" s="498"/>
      <c r="P8" s="499"/>
      <c r="Q8" s="497" t="s">
        <v>208</v>
      </c>
      <c r="R8" s="498"/>
      <c r="S8" s="499"/>
    </row>
    <row r="9" spans="1:19" s="140" customFormat="1" ht="70.5" customHeight="1" thickBot="1" x14ac:dyDescent="0.45">
      <c r="A9" s="506"/>
      <c r="B9" s="509"/>
      <c r="C9" s="512"/>
      <c r="D9" s="518"/>
      <c r="E9" s="404" t="s">
        <v>160</v>
      </c>
      <c r="F9" s="405" t="s">
        <v>155</v>
      </c>
      <c r="G9" s="406" t="s">
        <v>165</v>
      </c>
      <c r="H9" s="407" t="s">
        <v>160</v>
      </c>
      <c r="I9" s="405" t="s">
        <v>155</v>
      </c>
      <c r="J9" s="408" t="s">
        <v>165</v>
      </c>
      <c r="K9" s="409" t="s">
        <v>160</v>
      </c>
      <c r="L9" s="410" t="s">
        <v>155</v>
      </c>
      <c r="M9" s="411" t="s">
        <v>165</v>
      </c>
      <c r="N9" s="404" t="s">
        <v>160</v>
      </c>
      <c r="O9" s="412" t="s">
        <v>155</v>
      </c>
      <c r="P9" s="406" t="s">
        <v>165</v>
      </c>
      <c r="Q9" s="407" t="s">
        <v>160</v>
      </c>
      <c r="R9" s="412" t="s">
        <v>155</v>
      </c>
      <c r="S9" s="406" t="s">
        <v>165</v>
      </c>
    </row>
    <row r="10" spans="1:19" s="140" customFormat="1" ht="42.75" customHeight="1" x14ac:dyDescent="0.4">
      <c r="A10" s="141" t="s">
        <v>3</v>
      </c>
      <c r="B10" s="142" t="s">
        <v>43</v>
      </c>
      <c r="C10" s="143" t="s">
        <v>66</v>
      </c>
      <c r="D10" s="220">
        <f>D11+D12</f>
        <v>504292753</v>
      </c>
      <c r="E10" s="144">
        <f>E11+E12</f>
        <v>579341904</v>
      </c>
      <c r="F10" s="145">
        <f t="shared" ref="F10:G10" si="0">F11+F12</f>
        <v>579341904</v>
      </c>
      <c r="G10" s="146">
        <f t="shared" si="0"/>
        <v>0</v>
      </c>
      <c r="H10" s="147">
        <f t="shared" ref="H10:R10" si="1">H11+H12</f>
        <v>628151240</v>
      </c>
      <c r="I10" s="148">
        <f t="shared" si="1"/>
        <v>628151240</v>
      </c>
      <c r="J10" s="144">
        <f t="shared" si="1"/>
        <v>0</v>
      </c>
      <c r="K10" s="147">
        <f t="shared" si="1"/>
        <v>632388162</v>
      </c>
      <c r="L10" s="145">
        <f t="shared" si="1"/>
        <v>632388162</v>
      </c>
      <c r="M10" s="144">
        <f t="shared" si="1"/>
        <v>0</v>
      </c>
      <c r="N10" s="242">
        <f t="shared" si="1"/>
        <v>632019059</v>
      </c>
      <c r="O10" s="148">
        <f t="shared" si="1"/>
        <v>632019059</v>
      </c>
      <c r="P10" s="244"/>
      <c r="Q10" s="242">
        <f t="shared" si="1"/>
        <v>621360437</v>
      </c>
      <c r="R10" s="148">
        <f t="shared" si="1"/>
        <v>621360437</v>
      </c>
      <c r="S10" s="244"/>
    </row>
    <row r="11" spans="1:19" s="140" customFormat="1" ht="42.75" customHeight="1" x14ac:dyDescent="0.4">
      <c r="A11" s="149" t="s">
        <v>4</v>
      </c>
      <c r="B11" s="150" t="s">
        <v>109</v>
      </c>
      <c r="C11" s="151"/>
      <c r="D11" s="221">
        <v>477138815</v>
      </c>
      <c r="E11" s="152">
        <v>524248464</v>
      </c>
      <c r="F11" s="152">
        <v>524248464</v>
      </c>
      <c r="G11" s="154">
        <v>0</v>
      </c>
      <c r="H11" s="152">
        <v>571231061</v>
      </c>
      <c r="I11" s="152">
        <v>571231061</v>
      </c>
      <c r="J11" s="154"/>
      <c r="K11" s="230">
        <v>572924724</v>
      </c>
      <c r="L11" s="153">
        <v>572924724</v>
      </c>
      <c r="M11" s="232"/>
      <c r="N11" s="155">
        <v>572555621</v>
      </c>
      <c r="O11" s="153">
        <v>572555621</v>
      </c>
      <c r="P11" s="232"/>
      <c r="Q11" s="155">
        <v>563617298</v>
      </c>
      <c r="R11" s="153">
        <v>563617298</v>
      </c>
      <c r="S11" s="154"/>
    </row>
    <row r="12" spans="1:19" s="140" customFormat="1" ht="42.75" customHeight="1" x14ac:dyDescent="0.4">
      <c r="A12" s="149" t="s">
        <v>5</v>
      </c>
      <c r="B12" s="150" t="s">
        <v>110</v>
      </c>
      <c r="C12" s="151"/>
      <c r="D12" s="221">
        <v>27153938</v>
      </c>
      <c r="E12" s="152">
        <v>55093440</v>
      </c>
      <c r="F12" s="152">
        <v>55093440</v>
      </c>
      <c r="G12" s="154"/>
      <c r="H12" s="152">
        <v>56920179</v>
      </c>
      <c r="I12" s="152">
        <v>56920179</v>
      </c>
      <c r="J12" s="154"/>
      <c r="K12" s="230">
        <v>59463438</v>
      </c>
      <c r="L12" s="153">
        <v>59463438</v>
      </c>
      <c r="M12" s="232"/>
      <c r="N12" s="155">
        <v>59463438</v>
      </c>
      <c r="O12" s="153">
        <v>59463438</v>
      </c>
      <c r="P12" s="232"/>
      <c r="Q12" s="155">
        <v>57743139</v>
      </c>
      <c r="R12" s="153">
        <v>57743139</v>
      </c>
      <c r="S12" s="154"/>
    </row>
    <row r="13" spans="1:19" s="140" customFormat="1" ht="42.75" customHeight="1" x14ac:dyDescent="0.4">
      <c r="A13" s="156" t="s">
        <v>6</v>
      </c>
      <c r="B13" s="157" t="s">
        <v>44</v>
      </c>
      <c r="C13" s="158" t="s">
        <v>67</v>
      </c>
      <c r="D13" s="222">
        <v>70232603</v>
      </c>
      <c r="E13" s="159">
        <v>84610199</v>
      </c>
      <c r="F13" s="160">
        <v>84610199</v>
      </c>
      <c r="G13" s="161"/>
      <c r="H13" s="162">
        <v>90690643</v>
      </c>
      <c r="I13" s="160"/>
      <c r="J13" s="161"/>
      <c r="K13" s="163">
        <v>90862463</v>
      </c>
      <c r="L13" s="160">
        <v>90862463</v>
      </c>
      <c r="M13" s="233"/>
      <c r="N13" s="162">
        <v>91638034</v>
      </c>
      <c r="O13" s="160">
        <v>91638034</v>
      </c>
      <c r="P13" s="233"/>
      <c r="Q13" s="162">
        <v>85819694</v>
      </c>
      <c r="R13" s="160">
        <v>85819694</v>
      </c>
      <c r="S13" s="161"/>
    </row>
    <row r="14" spans="1:19" s="140" customFormat="1" ht="42.75" customHeight="1" x14ac:dyDescent="0.4">
      <c r="A14" s="156" t="s">
        <v>7</v>
      </c>
      <c r="B14" s="157" t="s">
        <v>45</v>
      </c>
      <c r="C14" s="158" t="s">
        <v>68</v>
      </c>
      <c r="D14" s="222">
        <f>D15+D16+D17+D18+D19</f>
        <v>343655493</v>
      </c>
      <c r="E14" s="159">
        <f>E15+E16+E17+E18+E19</f>
        <v>334055777</v>
      </c>
      <c r="F14" s="160">
        <f t="shared" ref="F14:G14" si="2">F15+F16+F17+F18+F19</f>
        <v>321445777</v>
      </c>
      <c r="G14" s="161">
        <f t="shared" si="2"/>
        <v>12610000</v>
      </c>
      <c r="H14" s="162">
        <f t="shared" ref="H14:S14" si="3">H15+H16+H17+H18+H19</f>
        <v>360019888</v>
      </c>
      <c r="I14" s="160">
        <f t="shared" si="3"/>
        <v>347409888</v>
      </c>
      <c r="J14" s="159">
        <f t="shared" si="3"/>
        <v>12610000</v>
      </c>
      <c r="K14" s="163">
        <f t="shared" si="3"/>
        <v>379630392</v>
      </c>
      <c r="L14" s="160">
        <f t="shared" si="3"/>
        <v>367020392</v>
      </c>
      <c r="M14" s="159">
        <f t="shared" si="3"/>
        <v>12610000</v>
      </c>
      <c r="N14" s="162">
        <f t="shared" si="3"/>
        <v>424278882</v>
      </c>
      <c r="O14" s="160">
        <f t="shared" si="3"/>
        <v>411668882</v>
      </c>
      <c r="P14" s="159">
        <f t="shared" si="3"/>
        <v>12610000</v>
      </c>
      <c r="Q14" s="162">
        <f t="shared" si="3"/>
        <v>385958683</v>
      </c>
      <c r="R14" s="160">
        <f t="shared" si="3"/>
        <v>373761498</v>
      </c>
      <c r="S14" s="159">
        <f t="shared" si="3"/>
        <v>12197185</v>
      </c>
    </row>
    <row r="15" spans="1:19" s="140" customFormat="1" ht="42.75" customHeight="1" x14ac:dyDescent="0.4">
      <c r="A15" s="149" t="s">
        <v>8</v>
      </c>
      <c r="B15" s="150" t="s">
        <v>111</v>
      </c>
      <c r="C15" s="151"/>
      <c r="D15" s="221">
        <v>27741790</v>
      </c>
      <c r="E15" s="152">
        <v>24195000</v>
      </c>
      <c r="F15" s="153">
        <v>24195000</v>
      </c>
      <c r="G15" s="154"/>
      <c r="H15" s="152">
        <v>24012283</v>
      </c>
      <c r="I15" s="152">
        <v>24012283</v>
      </c>
      <c r="J15" s="154"/>
      <c r="K15" s="230">
        <v>24264892</v>
      </c>
      <c r="L15" s="153">
        <v>24264892</v>
      </c>
      <c r="M15" s="232"/>
      <c r="N15" s="155">
        <v>30139578</v>
      </c>
      <c r="O15" s="153">
        <v>30139578</v>
      </c>
      <c r="P15" s="232"/>
      <c r="Q15" s="155">
        <v>28914560</v>
      </c>
      <c r="R15" s="153">
        <v>28914560</v>
      </c>
      <c r="S15" s="154"/>
    </row>
    <row r="16" spans="1:19" s="140" customFormat="1" ht="42.75" customHeight="1" x14ac:dyDescent="0.4">
      <c r="A16" s="149" t="s">
        <v>9</v>
      </c>
      <c r="B16" s="150" t="s">
        <v>112</v>
      </c>
      <c r="C16" s="151"/>
      <c r="D16" s="221">
        <v>8904014</v>
      </c>
      <c r="E16" s="152">
        <v>10978177</v>
      </c>
      <c r="F16" s="153">
        <v>10978177</v>
      </c>
      <c r="G16" s="154"/>
      <c r="H16" s="152">
        <v>10978177</v>
      </c>
      <c r="I16" s="152">
        <v>10978177</v>
      </c>
      <c r="J16" s="154"/>
      <c r="K16" s="230">
        <v>10978117</v>
      </c>
      <c r="L16" s="153">
        <v>10978117</v>
      </c>
      <c r="M16" s="232"/>
      <c r="N16" s="155">
        <v>11015395</v>
      </c>
      <c r="O16" s="153">
        <v>11015395</v>
      </c>
      <c r="P16" s="232"/>
      <c r="Q16" s="155">
        <v>9700290</v>
      </c>
      <c r="R16" s="153">
        <v>9700290</v>
      </c>
      <c r="S16" s="154"/>
    </row>
    <row r="17" spans="1:19" s="140" customFormat="1" ht="42.75" customHeight="1" x14ac:dyDescent="0.4">
      <c r="A17" s="149" t="s">
        <v>10</v>
      </c>
      <c r="B17" s="150" t="s">
        <v>113</v>
      </c>
      <c r="C17" s="151"/>
      <c r="D17" s="221">
        <v>220604508</v>
      </c>
      <c r="E17" s="152">
        <v>208586843</v>
      </c>
      <c r="F17" s="153">
        <f>E17-G17</f>
        <v>203606843</v>
      </c>
      <c r="G17" s="154">
        <v>4980000</v>
      </c>
      <c r="H17" s="152">
        <v>205121793</v>
      </c>
      <c r="I17" s="153">
        <f>H17-J17</f>
        <v>200141793</v>
      </c>
      <c r="J17" s="154">
        <v>4980000</v>
      </c>
      <c r="K17" s="230">
        <v>234725951</v>
      </c>
      <c r="L17" s="153">
        <f>K17-M17</f>
        <v>229745951</v>
      </c>
      <c r="M17" s="232">
        <v>4980000</v>
      </c>
      <c r="N17" s="155">
        <v>264045610</v>
      </c>
      <c r="O17" s="153">
        <f>N17-P17</f>
        <v>259065610</v>
      </c>
      <c r="P17" s="232">
        <v>4980000</v>
      </c>
      <c r="Q17" s="155">
        <v>254557263</v>
      </c>
      <c r="R17" s="153">
        <f>Q17-S17</f>
        <v>249549489</v>
      </c>
      <c r="S17" s="154">
        <v>5007774</v>
      </c>
    </row>
    <row r="18" spans="1:19" s="140" customFormat="1" ht="42.75" customHeight="1" x14ac:dyDescent="0.4">
      <c r="A18" s="149" t="s">
        <v>11</v>
      </c>
      <c r="B18" s="150" t="s">
        <v>114</v>
      </c>
      <c r="C18" s="151"/>
      <c r="D18" s="221">
        <v>266688</v>
      </c>
      <c r="E18" s="152">
        <v>100000</v>
      </c>
      <c r="F18" s="153">
        <v>100000</v>
      </c>
      <c r="G18" s="154"/>
      <c r="H18" s="152">
        <v>173980</v>
      </c>
      <c r="I18" s="153">
        <v>173980</v>
      </c>
      <c r="J18" s="154"/>
      <c r="K18" s="230">
        <v>213980</v>
      </c>
      <c r="L18" s="153">
        <v>213980</v>
      </c>
      <c r="M18" s="232"/>
      <c r="N18" s="155">
        <v>230436</v>
      </c>
      <c r="O18" s="153">
        <v>230436</v>
      </c>
      <c r="P18" s="232"/>
      <c r="Q18" s="155">
        <v>193077</v>
      </c>
      <c r="R18" s="153">
        <v>193077</v>
      </c>
      <c r="S18" s="154"/>
    </row>
    <row r="19" spans="1:19" s="140" customFormat="1" ht="42.75" customHeight="1" x14ac:dyDescent="0.4">
      <c r="A19" s="149" t="s">
        <v>12</v>
      </c>
      <c r="B19" s="150" t="s">
        <v>115</v>
      </c>
      <c r="C19" s="151"/>
      <c r="D19" s="221">
        <v>86138493</v>
      </c>
      <c r="E19" s="152">
        <v>90195757</v>
      </c>
      <c r="F19" s="153">
        <f>E19-G19</f>
        <v>82565757</v>
      </c>
      <c r="G19" s="154">
        <v>7630000</v>
      </c>
      <c r="H19" s="152">
        <v>119733655</v>
      </c>
      <c r="I19" s="153">
        <f>H19-J19</f>
        <v>112103655</v>
      </c>
      <c r="J19" s="154">
        <v>7630000</v>
      </c>
      <c r="K19" s="230">
        <v>109447452</v>
      </c>
      <c r="L19" s="153">
        <f>K19-M19</f>
        <v>101817452</v>
      </c>
      <c r="M19" s="232">
        <v>7630000</v>
      </c>
      <c r="N19" s="155">
        <v>118847863</v>
      </c>
      <c r="O19" s="153">
        <f>N19-P19</f>
        <v>111217863</v>
      </c>
      <c r="P19" s="232">
        <v>7630000</v>
      </c>
      <c r="Q19" s="155">
        <v>92593493</v>
      </c>
      <c r="R19" s="153">
        <f>Q19-S19</f>
        <v>85404082</v>
      </c>
      <c r="S19" s="154">
        <v>7189411</v>
      </c>
    </row>
    <row r="20" spans="1:19" s="140" customFormat="1" ht="42.75" customHeight="1" x14ac:dyDescent="0.4">
      <c r="A20" s="156" t="s">
        <v>13</v>
      </c>
      <c r="B20" s="157" t="s">
        <v>46</v>
      </c>
      <c r="C20" s="158" t="s">
        <v>69</v>
      </c>
      <c r="D20" s="222">
        <f>D21+D22</f>
        <v>5771589</v>
      </c>
      <c r="E20" s="159">
        <f>E21+E22</f>
        <v>5070000</v>
      </c>
      <c r="F20" s="160">
        <f t="shared" ref="F20:G20" si="4">F21+F22</f>
        <v>5070000</v>
      </c>
      <c r="G20" s="161">
        <f t="shared" si="4"/>
        <v>0</v>
      </c>
      <c r="H20" s="163">
        <f t="shared" ref="H20:R20" si="5">H21+H22</f>
        <v>5070000</v>
      </c>
      <c r="I20" s="160">
        <f t="shared" si="5"/>
        <v>5070000</v>
      </c>
      <c r="J20" s="159">
        <f t="shared" si="5"/>
        <v>0</v>
      </c>
      <c r="K20" s="163">
        <f t="shared" si="5"/>
        <v>5183818</v>
      </c>
      <c r="L20" s="160"/>
      <c r="M20" s="233"/>
      <c r="N20" s="162">
        <f t="shared" si="5"/>
        <v>6189438</v>
      </c>
      <c r="O20" s="160">
        <f t="shared" si="5"/>
        <v>6189438</v>
      </c>
      <c r="P20" s="233"/>
      <c r="Q20" s="162">
        <f t="shared" si="5"/>
        <v>5568303</v>
      </c>
      <c r="R20" s="160">
        <f t="shared" si="5"/>
        <v>5568303</v>
      </c>
      <c r="S20" s="233"/>
    </row>
    <row r="21" spans="1:19" s="140" customFormat="1" ht="42.75" customHeight="1" x14ac:dyDescent="0.4">
      <c r="A21" s="149" t="s">
        <v>14</v>
      </c>
      <c r="B21" s="150" t="s">
        <v>116</v>
      </c>
      <c r="C21" s="151"/>
      <c r="D21" s="221">
        <v>5587929</v>
      </c>
      <c r="E21" s="152">
        <v>4870000</v>
      </c>
      <c r="F21" s="153">
        <v>4870000</v>
      </c>
      <c r="G21" s="154"/>
      <c r="H21" s="155">
        <v>4870000</v>
      </c>
      <c r="I21" s="152">
        <v>4870000</v>
      </c>
      <c r="J21" s="154"/>
      <c r="K21" s="230">
        <v>4870000</v>
      </c>
      <c r="L21" s="153">
        <v>4870000</v>
      </c>
      <c r="M21" s="232"/>
      <c r="N21" s="155">
        <v>5533573</v>
      </c>
      <c r="O21" s="153">
        <v>5533573</v>
      </c>
      <c r="P21" s="232"/>
      <c r="Q21" s="155">
        <v>4912438</v>
      </c>
      <c r="R21" s="153">
        <v>4912438</v>
      </c>
      <c r="S21" s="154"/>
    </row>
    <row r="22" spans="1:19" s="140" customFormat="1" ht="42.75" customHeight="1" x14ac:dyDescent="0.4">
      <c r="A22" s="149" t="s">
        <v>15</v>
      </c>
      <c r="B22" s="150" t="s">
        <v>117</v>
      </c>
      <c r="C22" s="151"/>
      <c r="D22" s="221">
        <v>183660</v>
      </c>
      <c r="E22" s="152">
        <v>200000</v>
      </c>
      <c r="F22" s="153">
        <v>200000</v>
      </c>
      <c r="G22" s="154"/>
      <c r="H22" s="155">
        <v>200000</v>
      </c>
      <c r="I22" s="152">
        <v>200000</v>
      </c>
      <c r="J22" s="154"/>
      <c r="K22" s="230">
        <v>313818</v>
      </c>
      <c r="L22" s="153">
        <v>313818</v>
      </c>
      <c r="M22" s="232"/>
      <c r="N22" s="155">
        <v>655865</v>
      </c>
      <c r="O22" s="153">
        <v>655865</v>
      </c>
      <c r="P22" s="232"/>
      <c r="Q22" s="155">
        <v>655865</v>
      </c>
      <c r="R22" s="153">
        <v>655865</v>
      </c>
      <c r="S22" s="154"/>
    </row>
    <row r="23" spans="1:19" s="140" customFormat="1" ht="42.75" customHeight="1" x14ac:dyDescent="0.4">
      <c r="A23" s="156" t="s">
        <v>16</v>
      </c>
      <c r="B23" s="157" t="s">
        <v>47</v>
      </c>
      <c r="C23" s="158" t="s">
        <v>70</v>
      </c>
      <c r="D23" s="222">
        <f>D24+D25+D26+D27</f>
        <v>353727444</v>
      </c>
      <c r="E23" s="159">
        <f>E27+E24+E25</f>
        <v>11720966</v>
      </c>
      <c r="F23" s="160">
        <f t="shared" ref="F23:G23" si="6">F27+F24+F25</f>
        <v>6440966</v>
      </c>
      <c r="G23" s="161">
        <f t="shared" si="6"/>
        <v>5280000</v>
      </c>
      <c r="H23" s="162">
        <f>H24+H25+H26+H27</f>
        <v>19513804</v>
      </c>
      <c r="I23" s="160">
        <f>I24+I25+I27</f>
        <v>10030320</v>
      </c>
      <c r="J23" s="161">
        <f>J24+J25+J27</f>
        <v>5280000</v>
      </c>
      <c r="K23" s="163">
        <f>K24+K25+K26+K27</f>
        <v>50381462</v>
      </c>
      <c r="L23" s="160">
        <f t="shared" ref="L23:M23" si="7">L24+L25+L26+L27</f>
        <v>44350496</v>
      </c>
      <c r="M23" s="159">
        <f t="shared" si="7"/>
        <v>6030966</v>
      </c>
      <c r="N23" s="237">
        <f>N24+N25+N26+N27</f>
        <v>68244644</v>
      </c>
      <c r="O23" s="245">
        <f t="shared" ref="O23:S23" si="8">O24+O25+O26+O27</f>
        <v>62214644</v>
      </c>
      <c r="P23" s="241">
        <f t="shared" si="8"/>
        <v>6030000</v>
      </c>
      <c r="Q23" s="237">
        <f>Q24+Q25+Q26+Q27</f>
        <v>17392252</v>
      </c>
      <c r="R23" s="245">
        <f t="shared" si="8"/>
        <v>11457436</v>
      </c>
      <c r="S23" s="241">
        <f t="shared" si="8"/>
        <v>5934816</v>
      </c>
    </row>
    <row r="24" spans="1:19" s="140" customFormat="1" ht="42.75" customHeight="1" x14ac:dyDescent="0.4">
      <c r="A24" s="149" t="s">
        <v>17</v>
      </c>
      <c r="B24" s="164" t="s">
        <v>146</v>
      </c>
      <c r="C24" s="151"/>
      <c r="D24" s="221">
        <v>696000</v>
      </c>
      <c r="E24" s="152">
        <v>159600</v>
      </c>
      <c r="F24" s="153">
        <v>159600</v>
      </c>
      <c r="G24" s="154"/>
      <c r="H24" s="155">
        <v>680566</v>
      </c>
      <c r="I24" s="153">
        <f>H24-J24</f>
        <v>680566</v>
      </c>
      <c r="J24" s="154"/>
      <c r="K24" s="230">
        <v>850966</v>
      </c>
      <c r="L24" s="153"/>
      <c r="M24" s="232">
        <v>850966</v>
      </c>
      <c r="N24" s="155">
        <v>850000</v>
      </c>
      <c r="O24" s="153"/>
      <c r="P24" s="232">
        <v>850000</v>
      </c>
      <c r="Q24" s="155">
        <v>850000</v>
      </c>
      <c r="R24" s="153"/>
      <c r="S24" s="154">
        <v>850000</v>
      </c>
    </row>
    <row r="25" spans="1:19" s="140" customFormat="1" ht="42.75" customHeight="1" x14ac:dyDescent="0.4">
      <c r="A25" s="149" t="s">
        <v>18</v>
      </c>
      <c r="B25" s="164" t="s">
        <v>147</v>
      </c>
      <c r="C25" s="151"/>
      <c r="D25" s="221">
        <v>2609709</v>
      </c>
      <c r="E25" s="152">
        <v>9280000</v>
      </c>
      <c r="F25" s="153">
        <f>E25-G25</f>
        <v>4000000</v>
      </c>
      <c r="G25" s="154">
        <v>5280000</v>
      </c>
      <c r="H25" s="155">
        <v>9180000</v>
      </c>
      <c r="I25" s="153">
        <f>H25-J25</f>
        <v>3900000</v>
      </c>
      <c r="J25" s="154">
        <v>5280000</v>
      </c>
      <c r="K25" s="230">
        <v>9834784</v>
      </c>
      <c r="L25" s="153">
        <f>K25-M25</f>
        <v>4654784</v>
      </c>
      <c r="M25" s="232">
        <v>5180000</v>
      </c>
      <c r="N25" s="155">
        <v>12835750</v>
      </c>
      <c r="O25" s="153">
        <f>N25-P25</f>
        <v>7655750</v>
      </c>
      <c r="P25" s="232">
        <v>5180000</v>
      </c>
      <c r="Q25" s="155">
        <v>12338768</v>
      </c>
      <c r="R25" s="153">
        <f>Q25-S25</f>
        <v>7253952</v>
      </c>
      <c r="S25" s="154">
        <v>5084816</v>
      </c>
    </row>
    <row r="26" spans="1:19" s="140" customFormat="1" ht="42.75" customHeight="1" x14ac:dyDescent="0.4">
      <c r="A26" s="149" t="s">
        <v>19</v>
      </c>
      <c r="B26" s="164" t="s">
        <v>204</v>
      </c>
      <c r="C26" s="151"/>
      <c r="D26" s="221">
        <v>350421735</v>
      </c>
      <c r="E26" s="152"/>
      <c r="F26" s="153"/>
      <c r="G26" s="154"/>
      <c r="H26" s="155">
        <v>4203484</v>
      </c>
      <c r="I26" s="152">
        <v>4203484</v>
      </c>
      <c r="J26" s="154"/>
      <c r="K26" s="230">
        <v>4203484</v>
      </c>
      <c r="L26" s="153">
        <v>4203484</v>
      </c>
      <c r="M26" s="232"/>
      <c r="N26" s="155">
        <v>4203484</v>
      </c>
      <c r="O26" s="153">
        <v>4203484</v>
      </c>
      <c r="P26" s="232"/>
      <c r="Q26" s="155">
        <v>4203484</v>
      </c>
      <c r="R26" s="153">
        <v>4203484</v>
      </c>
      <c r="S26" s="154"/>
    </row>
    <row r="27" spans="1:19" s="140" customFormat="1" ht="42.75" customHeight="1" x14ac:dyDescent="0.4">
      <c r="A27" s="149" t="s">
        <v>20</v>
      </c>
      <c r="B27" s="150" t="s">
        <v>203</v>
      </c>
      <c r="C27" s="151"/>
      <c r="D27" s="221">
        <v>0</v>
      </c>
      <c r="E27" s="152">
        <v>2281366</v>
      </c>
      <c r="F27" s="153">
        <v>2281366</v>
      </c>
      <c r="G27" s="154"/>
      <c r="H27" s="155">
        <v>5449754</v>
      </c>
      <c r="I27" s="152">
        <v>5449754</v>
      </c>
      <c r="J27" s="154"/>
      <c r="K27" s="230">
        <v>35492228</v>
      </c>
      <c r="L27" s="153">
        <v>35492228</v>
      </c>
      <c r="M27" s="232"/>
      <c r="N27" s="155">
        <v>50355410</v>
      </c>
      <c r="O27" s="153">
        <v>50355410</v>
      </c>
      <c r="P27" s="232"/>
      <c r="Q27" s="155"/>
      <c r="R27" s="153"/>
      <c r="S27" s="154"/>
    </row>
    <row r="28" spans="1:19" s="140" customFormat="1" ht="42.75" customHeight="1" x14ac:dyDescent="0.4">
      <c r="A28" s="224" t="s">
        <v>21</v>
      </c>
      <c r="B28" s="157" t="s">
        <v>162</v>
      </c>
      <c r="C28" s="158" t="s">
        <v>71</v>
      </c>
      <c r="D28" s="222">
        <f>D29+D30+D31+D32+D33</f>
        <v>18875771</v>
      </c>
      <c r="E28" s="159">
        <f>E29+E30+E31+E32+E33</f>
        <v>10345552</v>
      </c>
      <c r="F28" s="160">
        <f t="shared" ref="F28:G28" si="9">F29+F30+F31+F32+F33</f>
        <v>10345552</v>
      </c>
      <c r="G28" s="161">
        <f t="shared" si="9"/>
        <v>0</v>
      </c>
      <c r="H28" s="163">
        <f>H29+H30+H31+H32+H33</f>
        <v>31570478</v>
      </c>
      <c r="I28" s="160">
        <f t="shared" ref="I28:R28" si="10">I29+I30+I31+I32+I33</f>
        <v>31570478</v>
      </c>
      <c r="J28" s="159">
        <f t="shared" si="10"/>
        <v>0</v>
      </c>
      <c r="K28" s="163">
        <f>K29+K30+K31+K32+K33</f>
        <v>57652661</v>
      </c>
      <c r="L28" s="160">
        <f t="shared" ref="L28:M28" si="11">L29+L30+L31+L32+L33</f>
        <v>57652661</v>
      </c>
      <c r="M28" s="159">
        <f t="shared" si="11"/>
        <v>0</v>
      </c>
      <c r="N28" s="162">
        <f t="shared" si="10"/>
        <v>68140176</v>
      </c>
      <c r="O28" s="160">
        <f t="shared" si="10"/>
        <v>68140176</v>
      </c>
      <c r="P28" s="233"/>
      <c r="Q28" s="162">
        <f t="shared" si="10"/>
        <v>56065928</v>
      </c>
      <c r="R28" s="160">
        <f t="shared" si="10"/>
        <v>56065928</v>
      </c>
      <c r="S28" s="233"/>
    </row>
    <row r="29" spans="1:19" s="140" customFormat="1" ht="42.75" customHeight="1" x14ac:dyDescent="0.4">
      <c r="A29" s="149" t="s">
        <v>22</v>
      </c>
      <c r="B29" s="165" t="s">
        <v>178</v>
      </c>
      <c r="C29" s="151"/>
      <c r="D29" s="221">
        <v>750000</v>
      </c>
      <c r="E29" s="152"/>
      <c r="F29" s="153"/>
      <c r="G29" s="154"/>
      <c r="H29" s="152"/>
      <c r="I29" s="153"/>
      <c r="J29" s="154"/>
      <c r="K29" s="230"/>
      <c r="L29" s="153"/>
      <c r="M29" s="232"/>
      <c r="N29" s="155"/>
      <c r="O29" s="153"/>
      <c r="P29" s="232"/>
      <c r="Q29" s="155"/>
      <c r="R29" s="153"/>
      <c r="S29" s="154"/>
    </row>
    <row r="30" spans="1:19" s="140" customFormat="1" ht="42.75" customHeight="1" x14ac:dyDescent="0.4">
      <c r="A30" s="149" t="s">
        <v>23</v>
      </c>
      <c r="B30" s="165" t="s">
        <v>179</v>
      </c>
      <c r="C30" s="151"/>
      <c r="D30" s="221">
        <v>6823380</v>
      </c>
      <c r="E30" s="152">
        <v>0</v>
      </c>
      <c r="F30" s="152"/>
      <c r="G30" s="154"/>
      <c r="H30" s="152">
        <v>16037008</v>
      </c>
      <c r="I30" s="152">
        <v>16037008</v>
      </c>
      <c r="J30" s="154"/>
      <c r="K30" s="230">
        <v>31862008</v>
      </c>
      <c r="L30" s="153">
        <v>31862008</v>
      </c>
      <c r="M30" s="232"/>
      <c r="N30" s="155">
        <v>32975905</v>
      </c>
      <c r="O30" s="153">
        <v>32975905</v>
      </c>
      <c r="P30" s="232"/>
      <c r="Q30" s="155">
        <v>25012008</v>
      </c>
      <c r="R30" s="153">
        <v>25012008</v>
      </c>
      <c r="S30" s="154"/>
    </row>
    <row r="31" spans="1:19" s="140" customFormat="1" ht="42.75" customHeight="1" x14ac:dyDescent="0.4">
      <c r="A31" s="149" t="s">
        <v>26</v>
      </c>
      <c r="B31" s="165" t="s">
        <v>180</v>
      </c>
      <c r="C31" s="151"/>
      <c r="D31" s="221">
        <v>1778092</v>
      </c>
      <c r="E31" s="152">
        <v>4446104</v>
      </c>
      <c r="F31" s="152">
        <v>4446104</v>
      </c>
      <c r="G31" s="154"/>
      <c r="H31" s="152">
        <v>4946104</v>
      </c>
      <c r="I31" s="152">
        <v>4946104</v>
      </c>
      <c r="J31" s="154"/>
      <c r="K31" s="230">
        <v>4191904</v>
      </c>
      <c r="L31" s="153">
        <v>4191904</v>
      </c>
      <c r="M31" s="232"/>
      <c r="N31" s="155">
        <v>5082819</v>
      </c>
      <c r="O31" s="153">
        <v>5082819</v>
      </c>
      <c r="P31" s="232"/>
      <c r="Q31" s="155">
        <v>1597932</v>
      </c>
      <c r="R31" s="153">
        <v>1597932</v>
      </c>
      <c r="S31" s="154"/>
    </row>
    <row r="32" spans="1:19" s="140" customFormat="1" ht="42.75" customHeight="1" x14ac:dyDescent="0.4">
      <c r="A32" s="149" t="s">
        <v>27</v>
      </c>
      <c r="B32" s="165" t="s">
        <v>181</v>
      </c>
      <c r="C32" s="151"/>
      <c r="D32" s="221">
        <v>5734037</v>
      </c>
      <c r="E32" s="152">
        <v>3700000</v>
      </c>
      <c r="F32" s="152">
        <v>3700000</v>
      </c>
      <c r="G32" s="154"/>
      <c r="H32" s="152">
        <v>3875132</v>
      </c>
      <c r="I32" s="152">
        <v>3875132</v>
      </c>
      <c r="J32" s="154"/>
      <c r="K32" s="230">
        <v>10863258</v>
      </c>
      <c r="L32" s="153">
        <v>10863258</v>
      </c>
      <c r="M32" s="232"/>
      <c r="N32" s="155">
        <v>17676306</v>
      </c>
      <c r="O32" s="153">
        <v>17676306</v>
      </c>
      <c r="P32" s="232"/>
      <c r="Q32" s="155">
        <v>17537605</v>
      </c>
      <c r="R32" s="153">
        <v>17537605</v>
      </c>
      <c r="S32" s="154"/>
    </row>
    <row r="33" spans="1:19" s="140" customFormat="1" ht="42.75" customHeight="1" x14ac:dyDescent="0.4">
      <c r="A33" s="149" t="s">
        <v>28</v>
      </c>
      <c r="B33" s="165" t="s">
        <v>182</v>
      </c>
      <c r="C33" s="151"/>
      <c r="D33" s="221">
        <v>3790262</v>
      </c>
      <c r="E33" s="152">
        <v>2199448</v>
      </c>
      <c r="F33" s="152">
        <v>2199448</v>
      </c>
      <c r="G33" s="154"/>
      <c r="H33" s="152">
        <v>6712234</v>
      </c>
      <c r="I33" s="152">
        <v>6712234</v>
      </c>
      <c r="J33" s="154"/>
      <c r="K33" s="230">
        <v>10735491</v>
      </c>
      <c r="L33" s="153">
        <v>10735491</v>
      </c>
      <c r="M33" s="232"/>
      <c r="N33" s="155">
        <v>12405146</v>
      </c>
      <c r="O33" s="153">
        <v>12405146</v>
      </c>
      <c r="P33" s="232"/>
      <c r="Q33" s="155">
        <v>11918383</v>
      </c>
      <c r="R33" s="153">
        <v>11918383</v>
      </c>
      <c r="S33" s="154"/>
    </row>
    <row r="34" spans="1:19" s="140" customFormat="1" ht="42.75" customHeight="1" x14ac:dyDescent="0.4">
      <c r="A34" s="224" t="s">
        <v>29</v>
      </c>
      <c r="B34" s="157" t="s">
        <v>163</v>
      </c>
      <c r="C34" s="158" t="s">
        <v>72</v>
      </c>
      <c r="D34" s="222">
        <f>D35+D36+D37</f>
        <v>33691606</v>
      </c>
      <c r="E34" s="159">
        <f>E35+E36+E37</f>
        <v>728909082</v>
      </c>
      <c r="F34" s="160">
        <f t="shared" ref="F34:G34" si="12">F35+F36+F37</f>
        <v>728909082</v>
      </c>
      <c r="G34" s="161">
        <f t="shared" si="12"/>
        <v>0</v>
      </c>
      <c r="H34" s="162">
        <f>H35+H37+H36</f>
        <v>713542082</v>
      </c>
      <c r="I34" s="160">
        <f>I35+I36+I37</f>
        <v>713542082</v>
      </c>
      <c r="J34" s="161"/>
      <c r="K34" s="163">
        <f t="shared" ref="K34:M34" si="13">K35+K37</f>
        <v>711754880</v>
      </c>
      <c r="L34" s="160">
        <f t="shared" si="13"/>
        <v>711754880</v>
      </c>
      <c r="M34" s="159">
        <f t="shared" si="13"/>
        <v>0</v>
      </c>
      <c r="N34" s="162">
        <f>N35+N37+N36</f>
        <v>713336372</v>
      </c>
      <c r="O34" s="160">
        <f>O35+O37+O36</f>
        <v>713336372</v>
      </c>
      <c r="P34" s="233"/>
      <c r="Q34" s="162">
        <f>Q35+Q37+Q36</f>
        <v>331295538</v>
      </c>
      <c r="R34" s="160">
        <f>R35+R37+R36</f>
        <v>331295538</v>
      </c>
      <c r="S34" s="233"/>
    </row>
    <row r="35" spans="1:19" s="140" customFormat="1" ht="42.75" customHeight="1" x14ac:dyDescent="0.4">
      <c r="A35" s="149" t="s">
        <v>30</v>
      </c>
      <c r="B35" s="165" t="s">
        <v>183</v>
      </c>
      <c r="C35" s="151"/>
      <c r="D35" s="221">
        <v>26757012</v>
      </c>
      <c r="E35" s="152">
        <v>573944000</v>
      </c>
      <c r="F35" s="152">
        <v>573944000</v>
      </c>
      <c r="G35" s="154"/>
      <c r="H35" s="152">
        <v>561844000</v>
      </c>
      <c r="I35" s="152">
        <v>561844000</v>
      </c>
      <c r="J35" s="154"/>
      <c r="K35" s="230">
        <v>560056798</v>
      </c>
      <c r="L35" s="153">
        <v>560056798</v>
      </c>
      <c r="M35" s="232"/>
      <c r="N35" s="155">
        <v>557942901</v>
      </c>
      <c r="O35" s="153">
        <v>557942901</v>
      </c>
      <c r="P35" s="232"/>
      <c r="Q35" s="155">
        <v>257949568</v>
      </c>
      <c r="R35" s="153">
        <v>257949568</v>
      </c>
      <c r="S35" s="154"/>
    </row>
    <row r="36" spans="1:19" s="140" customFormat="1" ht="42.75" customHeight="1" x14ac:dyDescent="0.4">
      <c r="A36" s="149" t="s">
        <v>31</v>
      </c>
      <c r="B36" s="165" t="s">
        <v>184</v>
      </c>
      <c r="C36" s="151"/>
      <c r="D36" s="221">
        <v>268583</v>
      </c>
      <c r="E36" s="152"/>
      <c r="F36" s="152"/>
      <c r="G36" s="154"/>
      <c r="H36" s="152"/>
      <c r="I36" s="152"/>
      <c r="J36" s="154"/>
      <c r="K36" s="230"/>
      <c r="L36" s="153"/>
      <c r="M36" s="232"/>
      <c r="N36" s="155">
        <v>4266142</v>
      </c>
      <c r="O36" s="153">
        <v>4266142</v>
      </c>
      <c r="P36" s="232"/>
      <c r="Q36" s="155">
        <v>4266142</v>
      </c>
      <c r="R36" s="153">
        <v>4266142</v>
      </c>
      <c r="S36" s="154"/>
    </row>
    <row r="37" spans="1:19" s="140" customFormat="1" ht="42.75" customHeight="1" x14ac:dyDescent="0.4">
      <c r="A37" s="149" t="s">
        <v>32</v>
      </c>
      <c r="B37" s="166" t="s">
        <v>185</v>
      </c>
      <c r="C37" s="151"/>
      <c r="D37" s="221">
        <v>6666011</v>
      </c>
      <c r="E37" s="152">
        <v>154965082</v>
      </c>
      <c r="F37" s="152">
        <v>154965082</v>
      </c>
      <c r="G37" s="154"/>
      <c r="H37" s="152">
        <v>151698082</v>
      </c>
      <c r="I37" s="152">
        <v>151698082</v>
      </c>
      <c r="J37" s="154"/>
      <c r="K37" s="230">
        <v>151698082</v>
      </c>
      <c r="L37" s="153">
        <v>151698082</v>
      </c>
      <c r="M37" s="232"/>
      <c r="N37" s="155">
        <v>151127329</v>
      </c>
      <c r="O37" s="153">
        <v>151127329</v>
      </c>
      <c r="P37" s="232"/>
      <c r="Q37" s="155">
        <v>69079828</v>
      </c>
      <c r="R37" s="153">
        <v>69079828</v>
      </c>
      <c r="S37" s="154"/>
    </row>
    <row r="38" spans="1:19" s="140" customFormat="1" ht="42.75" customHeight="1" x14ac:dyDescent="0.4">
      <c r="A38" s="224" t="s">
        <v>33</v>
      </c>
      <c r="B38" s="157" t="s">
        <v>164</v>
      </c>
      <c r="C38" s="158" t="s">
        <v>73</v>
      </c>
      <c r="D38" s="222">
        <v>15137758</v>
      </c>
      <c r="E38" s="159">
        <f>E39</f>
        <v>0</v>
      </c>
      <c r="F38" s="153">
        <f t="shared" ref="F38:F39" si="14">E38-G38</f>
        <v>0</v>
      </c>
      <c r="G38" s="161"/>
      <c r="H38" s="162">
        <f t="shared" ref="H38:R38" si="15">H39</f>
        <v>0</v>
      </c>
      <c r="I38" s="160"/>
      <c r="J38" s="161"/>
      <c r="K38" s="163">
        <f t="shared" si="15"/>
        <v>0</v>
      </c>
      <c r="L38" s="160"/>
      <c r="M38" s="233"/>
      <c r="N38" s="162">
        <f t="shared" si="15"/>
        <v>0</v>
      </c>
      <c r="O38" s="160"/>
      <c r="P38" s="233"/>
      <c r="Q38" s="162"/>
      <c r="R38" s="160">
        <f t="shared" si="15"/>
        <v>0</v>
      </c>
      <c r="S38" s="161"/>
    </row>
    <row r="39" spans="1:19" s="140" customFormat="1" ht="42.75" customHeight="1" thickBot="1" x14ac:dyDescent="0.45">
      <c r="A39" s="149" t="s">
        <v>34</v>
      </c>
      <c r="B39" s="167" t="s">
        <v>186</v>
      </c>
      <c r="C39" s="168"/>
      <c r="D39" s="223"/>
      <c r="E39" s="169"/>
      <c r="F39" s="153">
        <f t="shared" si="14"/>
        <v>0</v>
      </c>
      <c r="G39" s="170"/>
      <c r="H39" s="171"/>
      <c r="I39" s="172"/>
      <c r="J39" s="170"/>
      <c r="K39" s="231"/>
      <c r="L39" s="172"/>
      <c r="M39" s="234"/>
      <c r="N39" s="243"/>
      <c r="O39" s="246"/>
      <c r="P39" s="234"/>
      <c r="Q39" s="171"/>
      <c r="R39" s="172"/>
      <c r="S39" s="170"/>
    </row>
    <row r="40" spans="1:19" s="179" customFormat="1" ht="42.75" customHeight="1" thickBot="1" x14ac:dyDescent="0.45">
      <c r="A40" s="224" t="s">
        <v>35</v>
      </c>
      <c r="B40" s="173" t="s">
        <v>122</v>
      </c>
      <c r="C40" s="174"/>
      <c r="D40" s="225">
        <f>D10+D13+D14+D20+D23+D28+D34+D38</f>
        <v>1345385017</v>
      </c>
      <c r="E40" s="175">
        <f>E10+E13+E14+E20+E23+E28+E34+E38</f>
        <v>1754053480</v>
      </c>
      <c r="F40" s="176">
        <f t="shared" ref="F40:G40" si="16">F10+F13+F14+F20+F23+F28+F34+F38</f>
        <v>1736163480</v>
      </c>
      <c r="G40" s="177">
        <f t="shared" si="16"/>
        <v>17890000</v>
      </c>
      <c r="H40" s="178">
        <f>H10+H13+H20+H23+H28+H34+H38+H14</f>
        <v>1848558135</v>
      </c>
      <c r="I40" s="178">
        <f t="shared" ref="I40:J40" si="17">I10+I13+I20+I23+I28+I34+I38+I14</f>
        <v>1735774008</v>
      </c>
      <c r="J40" s="178">
        <f t="shared" si="17"/>
        <v>17890000</v>
      </c>
      <c r="K40" s="178">
        <f>K10+K13+K20+K23+K28+K34+K38+K14</f>
        <v>1927853838</v>
      </c>
      <c r="L40" s="178">
        <f t="shared" ref="L40:M40" si="18">L10+L13+L20+L23+L28+L34+L38+L14</f>
        <v>1904029054</v>
      </c>
      <c r="M40" s="235">
        <f t="shared" si="18"/>
        <v>18640966</v>
      </c>
      <c r="N40" s="178">
        <f>N10+N13+N20+N23+N28+N34+N38+N14</f>
        <v>2003846605</v>
      </c>
      <c r="O40" s="178">
        <f t="shared" ref="O40:P40" si="19">O10+O13+O20+O23+O28+O34+O38+O14</f>
        <v>1985206605</v>
      </c>
      <c r="P40" s="235">
        <f t="shared" si="19"/>
        <v>18640000</v>
      </c>
      <c r="Q40" s="178">
        <f>Q10+Q13+Q20+Q23+Q28+Q34+Q38+Q14</f>
        <v>1503460835</v>
      </c>
      <c r="R40" s="178">
        <f t="shared" ref="R40:S40" si="20">R10+R13+R20+R23+R28+R34+R38+R14</f>
        <v>1485328834</v>
      </c>
      <c r="S40" s="235">
        <f t="shared" si="20"/>
        <v>18132001</v>
      </c>
    </row>
    <row r="41" spans="1:19" s="140" customFormat="1" ht="42.75" customHeight="1" thickBot="1" x14ac:dyDescent="0.45">
      <c r="A41" s="149" t="s">
        <v>36</v>
      </c>
      <c r="B41" s="180" t="s">
        <v>123</v>
      </c>
      <c r="C41" s="181"/>
      <c r="D41" s="226">
        <f>D10+D13+D14+D20+D23</f>
        <v>1277679882</v>
      </c>
      <c r="E41" s="182">
        <f>E10+E13+E14+E20+E23</f>
        <v>1014798846</v>
      </c>
      <c r="F41" s="183">
        <f t="shared" ref="F41:G41" si="21">F10+F13+F14+F20+F23</f>
        <v>996908846</v>
      </c>
      <c r="G41" s="184">
        <f t="shared" si="21"/>
        <v>17890000</v>
      </c>
      <c r="H41" s="185">
        <f>H10+H13+H14+H20+H23</f>
        <v>1103445575</v>
      </c>
      <c r="I41" s="185">
        <f t="shared" ref="I41:J41" si="22">I10+I13+I14+I20+I23</f>
        <v>990661448</v>
      </c>
      <c r="J41" s="185">
        <f t="shared" si="22"/>
        <v>17890000</v>
      </c>
      <c r="K41" s="185">
        <f>K10+K13+K14+K20+K23</f>
        <v>1158446297</v>
      </c>
      <c r="L41" s="185">
        <f t="shared" ref="L41:M41" si="23">L10+L13+L14+L20+L23</f>
        <v>1134621513</v>
      </c>
      <c r="M41" s="236">
        <f t="shared" si="23"/>
        <v>18640966</v>
      </c>
      <c r="N41" s="185">
        <f>N10+N13+N14+N20+N23</f>
        <v>1222370057</v>
      </c>
      <c r="O41" s="185">
        <f t="shared" ref="O41:P41" si="24">O10+O13+O14+O20+O23</f>
        <v>1203730057</v>
      </c>
      <c r="P41" s="236">
        <f t="shared" si="24"/>
        <v>18640000</v>
      </c>
      <c r="Q41" s="185">
        <f>Q10+Q13+Q14+Q20+Q23</f>
        <v>1116099369</v>
      </c>
      <c r="R41" s="185">
        <f t="shared" ref="R41:S41" si="25">R10+R13+R14+R20+R23</f>
        <v>1097967368</v>
      </c>
      <c r="S41" s="236">
        <f t="shared" si="25"/>
        <v>18132001</v>
      </c>
    </row>
    <row r="42" spans="1:19" s="140" customFormat="1" ht="42.75" customHeight="1" thickBot="1" x14ac:dyDescent="0.45">
      <c r="A42" s="149" t="s">
        <v>37</v>
      </c>
      <c r="B42" s="180" t="s">
        <v>124</v>
      </c>
      <c r="C42" s="181"/>
      <c r="D42" s="226">
        <f>D28+D34+D38</f>
        <v>67705135</v>
      </c>
      <c r="E42" s="182">
        <f>E28+E34+E38</f>
        <v>739254634</v>
      </c>
      <c r="F42" s="183">
        <f t="shared" ref="F42:G42" si="26">F28+F34+F38</f>
        <v>739254634</v>
      </c>
      <c r="G42" s="184">
        <f t="shared" si="26"/>
        <v>0</v>
      </c>
      <c r="H42" s="185">
        <f>H28+H34+H38</f>
        <v>745112560</v>
      </c>
      <c r="I42" s="185">
        <f t="shared" ref="I42:M42" si="27">I28+I34+I38</f>
        <v>745112560</v>
      </c>
      <c r="J42" s="185">
        <f t="shared" si="27"/>
        <v>0</v>
      </c>
      <c r="K42" s="185">
        <f>K28+K34+K38</f>
        <v>769407541</v>
      </c>
      <c r="L42" s="185">
        <f t="shared" si="27"/>
        <v>769407541</v>
      </c>
      <c r="M42" s="185">
        <f t="shared" si="27"/>
        <v>0</v>
      </c>
      <c r="N42" s="185">
        <f>N28+N34+N38</f>
        <v>781476548</v>
      </c>
      <c r="O42" s="185">
        <f t="shared" ref="O42:P42" si="28">O28+O34+O38</f>
        <v>781476548</v>
      </c>
      <c r="P42" s="185">
        <f t="shared" si="28"/>
        <v>0</v>
      </c>
      <c r="Q42" s="185">
        <f>Q28+Q34+Q38</f>
        <v>387361466</v>
      </c>
      <c r="R42" s="185">
        <f t="shared" ref="R42:S42" si="29">R28+R34+R38</f>
        <v>387361466</v>
      </c>
      <c r="S42" s="185">
        <f t="shared" si="29"/>
        <v>0</v>
      </c>
    </row>
    <row r="44" spans="1:19" ht="42.75" customHeight="1" x14ac:dyDescent="0.3">
      <c r="E44" s="32"/>
    </row>
  </sheetData>
  <mergeCells count="13">
    <mergeCell ref="Q8:S8"/>
    <mergeCell ref="E8:G8"/>
    <mergeCell ref="E7:S7"/>
    <mergeCell ref="A1:S1"/>
    <mergeCell ref="A2:S2"/>
    <mergeCell ref="A4:S4"/>
    <mergeCell ref="A7:A9"/>
    <mergeCell ref="B7:B9"/>
    <mergeCell ref="C7:C9"/>
    <mergeCell ref="H8:J8"/>
    <mergeCell ref="K8:M8"/>
    <mergeCell ref="N8:P8"/>
    <mergeCell ref="D7:D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activeCell="M18" sqref="M18"/>
    </sheetView>
  </sheetViews>
  <sheetFormatPr defaultRowHeight="15" x14ac:dyDescent="0.25"/>
  <cols>
    <col min="1" max="1" width="2.5703125" customWidth="1"/>
    <col min="2" max="2" width="56.5703125" bestFit="1" customWidth="1"/>
    <col min="3" max="3" width="4.7109375" customWidth="1"/>
    <col min="4" max="4" width="20" style="45" bestFit="1" customWidth="1"/>
    <col min="5" max="5" width="18.28515625" style="45" customWidth="1"/>
    <col min="6" max="6" width="19.140625" bestFit="1" customWidth="1"/>
    <col min="7" max="7" width="16" customWidth="1"/>
    <col min="8" max="8" width="16.28515625" style="45" customWidth="1"/>
    <col min="9" max="9" width="17.28515625" bestFit="1" customWidth="1"/>
    <col min="11" max="11" width="14.140625" bestFit="1" customWidth="1"/>
  </cols>
  <sheetData>
    <row r="1" spans="1:9" x14ac:dyDescent="0.25">
      <c r="A1" s="519" t="s">
        <v>210</v>
      </c>
      <c r="B1" s="519"/>
      <c r="C1" s="519"/>
      <c r="D1" s="519"/>
      <c r="E1" s="519"/>
      <c r="F1" s="519"/>
      <c r="G1" s="519"/>
      <c r="H1" s="519"/>
      <c r="I1" s="519"/>
    </row>
    <row r="2" spans="1:9" x14ac:dyDescent="0.25">
      <c r="A2" s="520" t="s">
        <v>206</v>
      </c>
      <c r="B2" s="520"/>
      <c r="C2" s="520"/>
      <c r="D2" s="520"/>
      <c r="E2" s="520"/>
      <c r="F2" s="520"/>
      <c r="G2" s="520"/>
      <c r="H2" s="520"/>
      <c r="I2" s="520"/>
    </row>
    <row r="3" spans="1:9" x14ac:dyDescent="0.25">
      <c r="A3" s="520" t="s">
        <v>202</v>
      </c>
      <c r="B3" s="520"/>
      <c r="C3" s="520"/>
      <c r="D3" s="520"/>
      <c r="E3" s="520"/>
      <c r="F3" s="520"/>
      <c r="G3" s="520"/>
      <c r="H3" s="520"/>
      <c r="I3" s="520"/>
    </row>
    <row r="4" spans="1:9" x14ac:dyDescent="0.25">
      <c r="B4" s="519" t="s">
        <v>145</v>
      </c>
      <c r="C4" s="519"/>
      <c r="D4" s="519"/>
      <c r="E4" s="519"/>
      <c r="F4" s="519"/>
      <c r="G4" s="519"/>
      <c r="H4" s="519"/>
      <c r="I4" s="519"/>
    </row>
    <row r="5" spans="1:9" ht="15.75" thickBot="1" x14ac:dyDescent="0.3"/>
    <row r="6" spans="1:9" ht="21.75" thickBot="1" x14ac:dyDescent="0.4">
      <c r="A6" s="523" t="s">
        <v>56</v>
      </c>
      <c r="B6" s="524"/>
      <c r="C6" s="524"/>
      <c r="D6" s="524"/>
      <c r="E6" s="524"/>
      <c r="F6" s="524"/>
      <c r="G6" s="524"/>
      <c r="H6" s="524"/>
      <c r="I6" s="525"/>
    </row>
    <row r="7" spans="1:9" ht="32.25" thickBot="1" x14ac:dyDescent="0.3">
      <c r="A7" s="521" t="s">
        <v>51</v>
      </c>
      <c r="B7" s="522"/>
      <c r="C7" s="413" t="s">
        <v>74</v>
      </c>
      <c r="D7" s="414" t="s">
        <v>200</v>
      </c>
      <c r="E7" s="415" t="s">
        <v>1</v>
      </c>
      <c r="F7" s="416" t="s">
        <v>64</v>
      </c>
      <c r="G7" s="417" t="s">
        <v>65</v>
      </c>
      <c r="H7" s="418" t="s">
        <v>75</v>
      </c>
      <c r="I7" s="419" t="s">
        <v>208</v>
      </c>
    </row>
    <row r="8" spans="1:9" s="3" customFormat="1" x14ac:dyDescent="0.25">
      <c r="A8" s="55" t="s">
        <v>3</v>
      </c>
      <c r="B8" s="48" t="s">
        <v>52</v>
      </c>
      <c r="C8" s="49"/>
      <c r="D8" s="50">
        <v>1199545884</v>
      </c>
      <c r="E8" s="56">
        <f>'1.sz.tábla'!E47</f>
        <v>1585358237</v>
      </c>
      <c r="F8" s="56">
        <f>'1.sz.tábla'!H47</f>
        <v>1675925600</v>
      </c>
      <c r="G8" s="56">
        <f>'1.sz.tábla'!K47</f>
        <v>1769355156</v>
      </c>
      <c r="H8" s="391">
        <f>'1.sz.tábla'!N47</f>
        <v>1831595983</v>
      </c>
      <c r="I8" s="57">
        <f>'1.sz.tábla'!Q47</f>
        <v>1626032749</v>
      </c>
    </row>
    <row r="9" spans="1:9" s="3" customFormat="1" x14ac:dyDescent="0.25">
      <c r="A9" s="58" t="s">
        <v>4</v>
      </c>
      <c r="B9" s="19" t="s">
        <v>53</v>
      </c>
      <c r="C9" s="51" t="s">
        <v>106</v>
      </c>
      <c r="D9" s="52">
        <f>D10</f>
        <v>1058442681</v>
      </c>
      <c r="E9" s="59">
        <f>E10</f>
        <v>937539716</v>
      </c>
      <c r="F9" s="59">
        <f t="shared" ref="F9:I9" si="0">F10</f>
        <v>961865737</v>
      </c>
      <c r="G9" s="59">
        <f t="shared" si="0"/>
        <v>950624114</v>
      </c>
      <c r="H9" s="392">
        <f t="shared" si="0"/>
        <v>967378413</v>
      </c>
      <c r="I9" s="60">
        <f t="shared" si="0"/>
        <v>996602638</v>
      </c>
    </row>
    <row r="10" spans="1:9" x14ac:dyDescent="0.25">
      <c r="A10" s="18" t="s">
        <v>5</v>
      </c>
      <c r="B10" s="20" t="s">
        <v>107</v>
      </c>
      <c r="C10" s="2"/>
      <c r="D10" s="46">
        <f>D11+D12+D13</f>
        <v>1058442681</v>
      </c>
      <c r="E10" s="4">
        <f>E11+E12+E13</f>
        <v>937539716</v>
      </c>
      <c r="F10" s="4">
        <f t="shared" ref="F10:I10" si="1">F11+F12+F13</f>
        <v>961865737</v>
      </c>
      <c r="G10" s="4">
        <f t="shared" si="1"/>
        <v>950624114</v>
      </c>
      <c r="H10" s="393">
        <f t="shared" si="1"/>
        <v>967378413</v>
      </c>
      <c r="I10" s="6">
        <f t="shared" si="1"/>
        <v>996602638</v>
      </c>
    </row>
    <row r="11" spans="1:9" x14ac:dyDescent="0.25">
      <c r="A11" s="18" t="s">
        <v>6</v>
      </c>
      <c r="B11" s="20" t="s">
        <v>108</v>
      </c>
      <c r="C11" s="2"/>
      <c r="D11" s="46">
        <v>400403636</v>
      </c>
      <c r="E11" s="4">
        <v>220000000</v>
      </c>
      <c r="F11" s="4">
        <v>223937292</v>
      </c>
      <c r="G11" s="4">
        <v>209803439</v>
      </c>
      <c r="H11" s="393">
        <v>223980862</v>
      </c>
      <c r="I11" s="6">
        <v>223980862</v>
      </c>
    </row>
    <row r="12" spans="1:9" x14ac:dyDescent="0.25">
      <c r="A12" s="18" t="s">
        <v>7</v>
      </c>
      <c r="B12" s="20" t="s">
        <v>172</v>
      </c>
      <c r="C12" s="2"/>
      <c r="D12" s="46">
        <v>24704238</v>
      </c>
      <c r="E12" s="4"/>
      <c r="F12" s="4"/>
      <c r="G12" s="4"/>
      <c r="H12" s="393"/>
      <c r="I12" s="6">
        <v>29070256</v>
      </c>
    </row>
    <row r="13" spans="1:9" x14ac:dyDescent="0.25">
      <c r="A13" s="18" t="s">
        <v>8</v>
      </c>
      <c r="B13" s="20" t="s">
        <v>105</v>
      </c>
      <c r="C13" s="2"/>
      <c r="D13" s="46">
        <v>633334807</v>
      </c>
      <c r="E13" s="4">
        <v>717539716</v>
      </c>
      <c r="F13" s="4">
        <v>737928445</v>
      </c>
      <c r="G13" s="4">
        <v>740820675</v>
      </c>
      <c r="H13" s="393">
        <v>743397551</v>
      </c>
      <c r="I13" s="6">
        <v>743551520</v>
      </c>
    </row>
    <row r="14" spans="1:9" s="40" customFormat="1" ht="15.75" thickBot="1" x14ac:dyDescent="0.3">
      <c r="A14" s="61" t="s">
        <v>9</v>
      </c>
      <c r="B14" s="21" t="s">
        <v>153</v>
      </c>
      <c r="C14" s="53"/>
      <c r="D14" s="54">
        <f t="shared" ref="D14:I14" si="2">D8+D9</f>
        <v>2257988565</v>
      </c>
      <c r="E14" s="62">
        <f t="shared" si="2"/>
        <v>2522897953</v>
      </c>
      <c r="F14" s="62">
        <f t="shared" si="2"/>
        <v>2637791337</v>
      </c>
      <c r="G14" s="62">
        <f t="shared" si="2"/>
        <v>2719979270</v>
      </c>
      <c r="H14" s="394">
        <f t="shared" si="2"/>
        <v>2798974396</v>
      </c>
      <c r="I14" s="63">
        <f t="shared" si="2"/>
        <v>2622635387</v>
      </c>
    </row>
    <row r="17" spans="1:11" ht="15.75" thickBot="1" x14ac:dyDescent="0.3"/>
    <row r="18" spans="1:11" ht="21.75" thickBot="1" x14ac:dyDescent="0.4">
      <c r="A18" s="523" t="s">
        <v>57</v>
      </c>
      <c r="B18" s="524"/>
      <c r="C18" s="524"/>
      <c r="D18" s="524"/>
      <c r="E18" s="524"/>
      <c r="F18" s="524"/>
      <c r="G18" s="524"/>
      <c r="H18" s="524"/>
      <c r="I18" s="525"/>
    </row>
    <row r="19" spans="1:11" ht="32.25" thickBot="1" x14ac:dyDescent="0.3">
      <c r="A19" s="521" t="s">
        <v>51</v>
      </c>
      <c r="B19" s="522"/>
      <c r="C19" s="413" t="s">
        <v>74</v>
      </c>
      <c r="D19" s="414" t="s">
        <v>200</v>
      </c>
      <c r="E19" s="415" t="s">
        <v>1</v>
      </c>
      <c r="F19" s="416" t="s">
        <v>64</v>
      </c>
      <c r="G19" s="417" t="s">
        <v>65</v>
      </c>
      <c r="H19" s="418" t="s">
        <v>75</v>
      </c>
      <c r="I19" s="419" t="s">
        <v>208</v>
      </c>
    </row>
    <row r="20" spans="1:11" s="3" customFormat="1" x14ac:dyDescent="0.25">
      <c r="A20" s="252" t="s">
        <v>3</v>
      </c>
      <c r="B20" s="48" t="s">
        <v>54</v>
      </c>
      <c r="C20" s="49"/>
      <c r="D20" s="50">
        <v>1345385017</v>
      </c>
      <c r="E20" s="50">
        <f>'2.sz.tábla'!E40</f>
        <v>1754053480</v>
      </c>
      <c r="F20" s="50">
        <f>'2.sz.tábla'!H40</f>
        <v>1848558135</v>
      </c>
      <c r="G20" s="50">
        <f>'2.sz.tábla'!K40</f>
        <v>1927853838</v>
      </c>
      <c r="H20" s="395">
        <f>'2.sz.tábla'!N40</f>
        <v>2003846605</v>
      </c>
      <c r="I20" s="248">
        <f>'2.sz.tábla'!Q40</f>
        <v>1503460835</v>
      </c>
    </row>
    <row r="21" spans="1:11" s="3" customFormat="1" x14ac:dyDescent="0.25">
      <c r="A21" s="253" t="s">
        <v>4</v>
      </c>
      <c r="B21" s="19" t="s">
        <v>55</v>
      </c>
      <c r="C21" s="51" t="s">
        <v>102</v>
      </c>
      <c r="D21" s="52">
        <f>D22</f>
        <v>688622686</v>
      </c>
      <c r="E21" s="52">
        <f>E22</f>
        <v>768844473</v>
      </c>
      <c r="F21" s="52">
        <f t="shared" ref="F21:I21" si="3">F22</f>
        <v>789233202</v>
      </c>
      <c r="G21" s="52">
        <f t="shared" si="3"/>
        <v>792125432</v>
      </c>
      <c r="H21" s="396">
        <f t="shared" si="3"/>
        <v>795127791</v>
      </c>
      <c r="I21" s="251">
        <f t="shared" si="3"/>
        <v>794856277</v>
      </c>
    </row>
    <row r="22" spans="1:11" x14ac:dyDescent="0.25">
      <c r="A22" s="254" t="s">
        <v>5</v>
      </c>
      <c r="B22" s="20" t="s">
        <v>103</v>
      </c>
      <c r="C22" s="2"/>
      <c r="D22" s="46">
        <f>D23+D24+D25</f>
        <v>688622686</v>
      </c>
      <c r="E22" s="46">
        <f>E23+E24+E25</f>
        <v>768844473</v>
      </c>
      <c r="F22" s="4">
        <f t="shared" ref="F22:I22" si="4">F23+F24+F25</f>
        <v>789233202</v>
      </c>
      <c r="G22" s="4">
        <f t="shared" si="4"/>
        <v>792125432</v>
      </c>
      <c r="H22" s="393">
        <f t="shared" si="4"/>
        <v>795127791</v>
      </c>
      <c r="I22" s="6">
        <f t="shared" si="4"/>
        <v>794856277</v>
      </c>
    </row>
    <row r="23" spans="1:11" x14ac:dyDescent="0.25">
      <c r="A23" s="254" t="s">
        <v>6</v>
      </c>
      <c r="B23" s="20" t="s">
        <v>173</v>
      </c>
      <c r="C23" s="2"/>
      <c r="D23" s="46">
        <v>31761084</v>
      </c>
      <c r="E23" s="46">
        <v>26961084</v>
      </c>
      <c r="F23" s="46">
        <v>26961084</v>
      </c>
      <c r="G23" s="46">
        <v>26961084</v>
      </c>
      <c r="H23" s="397">
        <v>26961084</v>
      </c>
      <c r="I23" s="249">
        <v>26961084</v>
      </c>
    </row>
    <row r="24" spans="1:11" x14ac:dyDescent="0.25">
      <c r="A24" s="254" t="s">
        <v>7</v>
      </c>
      <c r="B24" s="20" t="s">
        <v>104</v>
      </c>
      <c r="C24" s="2"/>
      <c r="D24" s="46">
        <v>23526795</v>
      </c>
      <c r="E24" s="46">
        <v>24343673</v>
      </c>
      <c r="F24" s="46">
        <v>24343673</v>
      </c>
      <c r="G24" s="46">
        <v>24343673</v>
      </c>
      <c r="H24" s="397">
        <v>24343673</v>
      </c>
      <c r="I24" s="249">
        <v>24343673</v>
      </c>
    </row>
    <row r="25" spans="1:11" x14ac:dyDescent="0.25">
      <c r="A25" s="254" t="s">
        <v>8</v>
      </c>
      <c r="B25" s="20" t="s">
        <v>105</v>
      </c>
      <c r="C25" s="2"/>
      <c r="D25" s="46">
        <v>633334807</v>
      </c>
      <c r="E25" s="46">
        <v>717539716</v>
      </c>
      <c r="F25" s="46">
        <v>737928445</v>
      </c>
      <c r="G25" s="46">
        <v>740820675</v>
      </c>
      <c r="H25" s="397">
        <v>743823034</v>
      </c>
      <c r="I25" s="249">
        <v>743551520</v>
      </c>
    </row>
    <row r="26" spans="1:11" s="40" customFormat="1" ht="15.75" thickBot="1" x14ac:dyDescent="0.3">
      <c r="A26" s="255" t="s">
        <v>9</v>
      </c>
      <c r="B26" s="21" t="s">
        <v>154</v>
      </c>
      <c r="C26" s="53"/>
      <c r="D26" s="54">
        <f t="shared" ref="D26:I26" si="5">D20+D21</f>
        <v>2034007703</v>
      </c>
      <c r="E26" s="54">
        <f t="shared" si="5"/>
        <v>2522897953</v>
      </c>
      <c r="F26" s="54">
        <f t="shared" si="5"/>
        <v>2637791337</v>
      </c>
      <c r="G26" s="54">
        <f t="shared" si="5"/>
        <v>2719979270</v>
      </c>
      <c r="H26" s="398">
        <f t="shared" si="5"/>
        <v>2798974396</v>
      </c>
      <c r="I26" s="250">
        <f t="shared" si="5"/>
        <v>2298317112</v>
      </c>
      <c r="K26" s="238">
        <f>H14-H26</f>
        <v>0</v>
      </c>
    </row>
    <row r="28" spans="1:11" ht="15.75" thickBot="1" x14ac:dyDescent="0.3"/>
    <row r="29" spans="1:11" ht="15.75" thickBot="1" x14ac:dyDescent="0.3">
      <c r="A29" s="30" t="s">
        <v>3</v>
      </c>
      <c r="B29" s="31" t="s">
        <v>159</v>
      </c>
      <c r="C29" s="31"/>
      <c r="D29" s="47">
        <f t="shared" ref="D29:I29" si="6">D8-D20</f>
        <v>-145839133</v>
      </c>
      <c r="E29" s="47">
        <f t="shared" si="6"/>
        <v>-168695243</v>
      </c>
      <c r="F29" s="47">
        <f t="shared" si="6"/>
        <v>-172632535</v>
      </c>
      <c r="G29" s="47">
        <f t="shared" si="6"/>
        <v>-158498682</v>
      </c>
      <c r="H29" s="47">
        <f t="shared" si="6"/>
        <v>-172250622</v>
      </c>
      <c r="I29" s="47">
        <f t="shared" si="6"/>
        <v>122571914</v>
      </c>
    </row>
  </sheetData>
  <mergeCells count="8">
    <mergeCell ref="A1:I1"/>
    <mergeCell ref="A2:I2"/>
    <mergeCell ref="A3:I3"/>
    <mergeCell ref="A19:B19"/>
    <mergeCell ref="A7:B7"/>
    <mergeCell ref="A18:I18"/>
    <mergeCell ref="A6:I6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workbookViewId="0">
      <selection activeCell="A6" sqref="A6:L7"/>
    </sheetView>
  </sheetViews>
  <sheetFormatPr defaultRowHeight="15" x14ac:dyDescent="0.25"/>
  <cols>
    <col min="1" max="1" width="40.7109375" customWidth="1"/>
    <col min="2" max="2" width="21.140625" style="45" bestFit="1" customWidth="1"/>
    <col min="3" max="3" width="19.5703125" customWidth="1"/>
    <col min="4" max="4" width="21.140625" style="45" bestFit="1" customWidth="1"/>
    <col min="5" max="6" width="21.140625" bestFit="1" customWidth="1"/>
    <col min="7" max="7" width="39.5703125" customWidth="1"/>
    <col min="8" max="8" width="20.28515625" style="45" bestFit="1" customWidth="1"/>
    <col min="9" max="9" width="17.7109375" style="45" customWidth="1"/>
    <col min="10" max="10" width="21.140625" style="45" bestFit="1" customWidth="1"/>
    <col min="11" max="12" width="21.140625" bestFit="1" customWidth="1"/>
  </cols>
  <sheetData>
    <row r="1" spans="1:14" ht="18.75" x14ac:dyDescent="0.3">
      <c r="A1" s="531" t="s">
        <v>210</v>
      </c>
      <c r="B1" s="531"/>
      <c r="C1" s="531"/>
      <c r="D1" s="531"/>
      <c r="E1" s="531"/>
      <c r="F1" s="532"/>
      <c r="G1" s="532"/>
      <c r="H1" s="532"/>
      <c r="I1" s="532"/>
      <c r="J1" s="532"/>
      <c r="K1" s="532"/>
      <c r="L1" s="532"/>
      <c r="M1" s="5"/>
      <c r="N1" s="5"/>
    </row>
    <row r="2" spans="1:14" ht="18.75" x14ac:dyDescent="0.3">
      <c r="A2" s="526" t="s">
        <v>207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</row>
    <row r="3" spans="1:14" ht="18.75" x14ac:dyDescent="0.3">
      <c r="A3" s="8"/>
      <c r="B3" s="64"/>
      <c r="C3" s="8"/>
      <c r="D3" s="64"/>
      <c r="E3" s="8"/>
      <c r="F3" s="8"/>
      <c r="G3" s="8"/>
      <c r="H3" s="64"/>
      <c r="I3" s="64"/>
      <c r="J3" s="64"/>
      <c r="K3" s="8"/>
      <c r="L3" s="8"/>
    </row>
    <row r="4" spans="1:14" ht="18.75" x14ac:dyDescent="0.3">
      <c r="A4" s="526" t="s">
        <v>201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</row>
    <row r="5" spans="1:14" ht="15.75" thickBot="1" x14ac:dyDescent="0.3"/>
    <row r="6" spans="1:14" ht="15.75" x14ac:dyDescent="0.25">
      <c r="A6" s="527" t="s">
        <v>58</v>
      </c>
      <c r="B6" s="530"/>
      <c r="C6" s="530"/>
      <c r="D6" s="530"/>
      <c r="E6" s="530"/>
      <c r="F6" s="529"/>
      <c r="G6" s="527" t="s">
        <v>59</v>
      </c>
      <c r="H6" s="528"/>
      <c r="I6" s="528"/>
      <c r="J6" s="528"/>
      <c r="K6" s="528"/>
      <c r="L6" s="529"/>
    </row>
    <row r="7" spans="1:14" ht="20.25" customHeight="1" thickBot="1" x14ac:dyDescent="0.3">
      <c r="A7" s="420" t="s">
        <v>60</v>
      </c>
      <c r="B7" s="421" t="s">
        <v>1</v>
      </c>
      <c r="C7" s="422" t="s">
        <v>64</v>
      </c>
      <c r="D7" s="421" t="s">
        <v>65</v>
      </c>
      <c r="E7" s="422" t="s">
        <v>75</v>
      </c>
      <c r="F7" s="423" t="s">
        <v>208</v>
      </c>
      <c r="G7" s="420" t="s">
        <v>60</v>
      </c>
      <c r="H7" s="421" t="s">
        <v>1</v>
      </c>
      <c r="I7" s="421" t="s">
        <v>64</v>
      </c>
      <c r="J7" s="421" t="s">
        <v>65</v>
      </c>
      <c r="K7" s="422" t="s">
        <v>75</v>
      </c>
      <c r="L7" s="423" t="s">
        <v>208</v>
      </c>
    </row>
    <row r="8" spans="1:14" ht="15.75" x14ac:dyDescent="0.25">
      <c r="A8" s="9" t="s">
        <v>61</v>
      </c>
      <c r="B8" s="65">
        <f>B9+B12+B13+B16+B22+B23+B26</f>
        <v>1539728237</v>
      </c>
      <c r="C8" s="65">
        <f t="shared" ref="C8:F8" si="0">C9+C12+C13+C16+C22+C23+C26</f>
        <v>1675925600</v>
      </c>
      <c r="D8" s="65">
        <f>D9+D12+D13+D16+D22+D23+D26</f>
        <v>1769355156</v>
      </c>
      <c r="E8" s="65">
        <f t="shared" si="0"/>
        <v>1831595983</v>
      </c>
      <c r="F8" s="256">
        <f t="shared" si="0"/>
        <v>1626032749</v>
      </c>
      <c r="G8" s="262" t="s">
        <v>62</v>
      </c>
      <c r="H8" s="263">
        <f>H9+H15</f>
        <v>1754053480</v>
      </c>
      <c r="I8" s="263">
        <f t="shared" ref="I8:L8" si="1">I9+I15</f>
        <v>1848558135</v>
      </c>
      <c r="J8" s="263">
        <f t="shared" si="1"/>
        <v>1927853838</v>
      </c>
      <c r="K8" s="263">
        <f t="shared" si="1"/>
        <v>2003846605</v>
      </c>
      <c r="L8" s="264">
        <f t="shared" si="1"/>
        <v>1503460835</v>
      </c>
    </row>
    <row r="9" spans="1:14" ht="30" customHeight="1" x14ac:dyDescent="0.25">
      <c r="A9" s="10" t="s">
        <v>125</v>
      </c>
      <c r="B9" s="71">
        <f>B10+B11</f>
        <v>759784606</v>
      </c>
      <c r="C9" s="188">
        <f t="shared" ref="C9:D9" si="2">C10+C11</f>
        <v>827767595</v>
      </c>
      <c r="D9" s="66">
        <f t="shared" si="2"/>
        <v>838235065</v>
      </c>
      <c r="E9" s="66">
        <f t="shared" ref="E9:F9" si="3">E10+E11</f>
        <v>825117532</v>
      </c>
      <c r="F9" s="66">
        <f t="shared" si="3"/>
        <v>825102545</v>
      </c>
      <c r="G9" s="14" t="s">
        <v>42</v>
      </c>
      <c r="H9" s="75">
        <f>H10+H11+H12+H13+H14</f>
        <v>1014798846</v>
      </c>
      <c r="I9" s="75">
        <f>I10+I11+I12+I13+I14</f>
        <v>1103445575</v>
      </c>
      <c r="J9" s="75">
        <f t="shared" ref="J9:L9" si="4">J10+J11+J12+J13+J14</f>
        <v>1158446297</v>
      </c>
      <c r="K9" s="75">
        <f t="shared" si="4"/>
        <v>1222370057</v>
      </c>
      <c r="L9" s="260">
        <f t="shared" si="4"/>
        <v>1116099369</v>
      </c>
    </row>
    <row r="10" spans="1:14" ht="13.5" customHeight="1" x14ac:dyDescent="0.25">
      <c r="A10" s="12" t="s">
        <v>130</v>
      </c>
      <c r="B10" s="66">
        <f>'1.sz.tábla'!E10</f>
        <v>734669522</v>
      </c>
      <c r="C10" s="66">
        <f>'1.sz.tábla'!H10</f>
        <v>771242363</v>
      </c>
      <c r="D10" s="66">
        <f>'1.sz.tábla'!K10</f>
        <v>781709833</v>
      </c>
      <c r="E10" s="66">
        <f>'1.sz.tábla'!N10</f>
        <v>781080385</v>
      </c>
      <c r="F10" s="66">
        <f>'1.sz.tábla'!Q10</f>
        <v>781080385</v>
      </c>
      <c r="G10" s="12" t="s">
        <v>43</v>
      </c>
      <c r="H10" s="74">
        <f>'2.sz.tábla'!E10</f>
        <v>579341904</v>
      </c>
      <c r="I10" s="74">
        <f>'2.sz.tábla'!H10</f>
        <v>628151240</v>
      </c>
      <c r="J10" s="74">
        <f>'2.sz.tábla'!K10</f>
        <v>632388162</v>
      </c>
      <c r="K10" s="74">
        <f>'2.sz.tábla'!N10</f>
        <v>632019059</v>
      </c>
      <c r="L10" s="257">
        <f>'2.sz.tábla'!Q10</f>
        <v>621360437</v>
      </c>
    </row>
    <row r="11" spans="1:14" ht="28.5" customHeight="1" x14ac:dyDescent="0.25">
      <c r="A11" s="13" t="s">
        <v>131</v>
      </c>
      <c r="B11" s="67">
        <f>'1.sz.tábla'!E18</f>
        <v>25115084</v>
      </c>
      <c r="C11" s="67">
        <f>'1.sz.tábla'!H18</f>
        <v>56525232</v>
      </c>
      <c r="D11" s="67">
        <f>'1.sz.tábla'!K18</f>
        <v>56525232</v>
      </c>
      <c r="E11" s="67">
        <f>'1.sz.tábla'!N18</f>
        <v>44037147</v>
      </c>
      <c r="F11" s="67">
        <f>'1.sz.tábla'!Q18</f>
        <v>44022160</v>
      </c>
      <c r="G11" s="12" t="s">
        <v>63</v>
      </c>
      <c r="H11" s="74">
        <f>'2.sz.tábla'!E13</f>
        <v>84610199</v>
      </c>
      <c r="I11" s="74">
        <f>'2.sz.tábla'!H13</f>
        <v>90690643</v>
      </c>
      <c r="J11" s="74">
        <f>'2.sz.tábla'!K13</f>
        <v>90862463</v>
      </c>
      <c r="K11" s="74">
        <f>'2.sz.tábla'!N13</f>
        <v>91638034</v>
      </c>
      <c r="L11" s="257">
        <f>'2.sz.tábla'!Q13</f>
        <v>85819694</v>
      </c>
    </row>
    <row r="12" spans="1:14" ht="31.5" x14ac:dyDescent="0.25">
      <c r="A12" s="10" t="s">
        <v>126</v>
      </c>
      <c r="B12" s="73">
        <f>'1.sz.tábla'!E22</f>
        <v>546638456</v>
      </c>
      <c r="C12" s="73">
        <f>'1.sz.tábla'!H22</f>
        <v>546638456</v>
      </c>
      <c r="D12" s="73">
        <f>'1.sz.tábla'!I22</f>
        <v>546638456</v>
      </c>
      <c r="E12" s="73">
        <f>'1.sz.tábla'!N22</f>
        <v>546638456</v>
      </c>
      <c r="F12" s="73">
        <f>'1.sz.tábla'!Q22</f>
        <v>360137180</v>
      </c>
      <c r="G12" s="12" t="s">
        <v>45</v>
      </c>
      <c r="H12" s="74">
        <f>'2.sz.tábla'!E14</f>
        <v>334055777</v>
      </c>
      <c r="I12" s="74">
        <f>'2.sz.tábla'!H14</f>
        <v>360019888</v>
      </c>
      <c r="J12" s="74">
        <f>'2.sz.tábla'!K14</f>
        <v>379630392</v>
      </c>
      <c r="K12" s="74">
        <f>'2.sz.tábla'!N14</f>
        <v>424278882</v>
      </c>
      <c r="L12" s="257">
        <f>'2.sz.tábla'!Q14</f>
        <v>385958683</v>
      </c>
    </row>
    <row r="13" spans="1:14" ht="15.75" x14ac:dyDescent="0.25">
      <c r="A13" s="14" t="s">
        <v>24</v>
      </c>
      <c r="B13" s="67">
        <f>B14+B15</f>
        <v>178000000</v>
      </c>
      <c r="C13" s="67">
        <f>C14+C15</f>
        <v>180150000</v>
      </c>
      <c r="D13" s="67">
        <f t="shared" ref="D13" si="5">D14+D15</f>
        <v>221347086</v>
      </c>
      <c r="E13" s="67">
        <f t="shared" ref="E13:F13" si="6">E14+E15</f>
        <v>252873818</v>
      </c>
      <c r="F13" s="67">
        <f t="shared" si="6"/>
        <v>252833818</v>
      </c>
      <c r="G13" s="12" t="s">
        <v>129</v>
      </c>
      <c r="H13" s="74">
        <f>'2.sz.tábla'!E20</f>
        <v>5070000</v>
      </c>
      <c r="I13" s="74">
        <f>'2.sz.tábla'!H20</f>
        <v>5070000</v>
      </c>
      <c r="J13" s="74">
        <f>'2.sz.tábla'!K20</f>
        <v>5183818</v>
      </c>
      <c r="K13" s="74">
        <f>'2.sz.tábla'!N20</f>
        <v>6189438</v>
      </c>
      <c r="L13" s="257">
        <f>'2.sz.tábla'!Q20</f>
        <v>5568303</v>
      </c>
    </row>
    <row r="14" spans="1:14" ht="15.75" x14ac:dyDescent="0.25">
      <c r="A14" s="15" t="s">
        <v>83</v>
      </c>
      <c r="B14" s="67">
        <f>'1.sz.tábla'!E26</f>
        <v>178000000</v>
      </c>
      <c r="C14" s="67">
        <f>'1.sz.tábla'!H26</f>
        <v>178000000</v>
      </c>
      <c r="D14" s="67">
        <f>'1.sz.tábla'!K26</f>
        <v>219000000</v>
      </c>
      <c r="E14" s="67">
        <f>'1.sz.tábla'!N26</f>
        <v>248892819</v>
      </c>
      <c r="F14" s="67">
        <f>'1.sz.tábla'!Q26</f>
        <v>248892819</v>
      </c>
      <c r="G14" s="12" t="s">
        <v>47</v>
      </c>
      <c r="H14" s="74">
        <f>'2.sz.tábla'!E23</f>
        <v>11720966</v>
      </c>
      <c r="I14" s="74">
        <f>'2.sz.tábla'!H23</f>
        <v>19513804</v>
      </c>
      <c r="J14" s="74">
        <f>'2.sz.tábla'!K23</f>
        <v>50381462</v>
      </c>
      <c r="K14" s="74">
        <f>'2.sz.tábla'!N23</f>
        <v>68244644</v>
      </c>
      <c r="L14" s="257">
        <f>'2.sz.tábla'!Q23</f>
        <v>17392252</v>
      </c>
    </row>
    <row r="15" spans="1:14" ht="15.75" x14ac:dyDescent="0.25">
      <c r="A15" s="15" t="s">
        <v>79</v>
      </c>
      <c r="B15" s="67">
        <f>'1.sz.tábla'!E29</f>
        <v>0</v>
      </c>
      <c r="C15" s="67">
        <f>'1.sz.tábla'!H29</f>
        <v>2150000</v>
      </c>
      <c r="D15" s="67">
        <f>'1.sz.tábla'!K29</f>
        <v>2347086</v>
      </c>
      <c r="E15" s="67">
        <f>'1.sz.tábla'!N29</f>
        <v>3980999</v>
      </c>
      <c r="F15" s="67">
        <f>'1.sz.tábla'!Q29</f>
        <v>3940999</v>
      </c>
      <c r="G15" s="14" t="s">
        <v>137</v>
      </c>
      <c r="H15" s="75">
        <f>H16+H17+H18</f>
        <v>739254634</v>
      </c>
      <c r="I15" s="75">
        <f t="shared" ref="I15:J15" si="7">I16+I17+I18</f>
        <v>745112560</v>
      </c>
      <c r="J15" s="75">
        <f t="shared" si="7"/>
        <v>769407541</v>
      </c>
      <c r="K15" s="75">
        <f t="shared" ref="K15:L15" si="8">K16+K17+K18</f>
        <v>781476548</v>
      </c>
      <c r="L15" s="260">
        <f t="shared" si="8"/>
        <v>387361466</v>
      </c>
    </row>
    <row r="16" spans="1:14" ht="15.75" x14ac:dyDescent="0.25">
      <c r="A16" s="14" t="s">
        <v>127</v>
      </c>
      <c r="B16" s="73">
        <f>B17+B18+B19+B21+B20</f>
        <v>55305175</v>
      </c>
      <c r="C16" s="73">
        <f>C17+C18+C19+C21+C20</f>
        <v>114769549</v>
      </c>
      <c r="D16" s="73">
        <f>D17+D18+D19+D21+D20</f>
        <v>136926549</v>
      </c>
      <c r="E16" s="73">
        <f>E17+E18+E19+E21+E20</f>
        <v>180758177</v>
      </c>
      <c r="F16" s="260">
        <f>F17+F18+F19+F21+F20</f>
        <v>160192166</v>
      </c>
      <c r="G16" s="12" t="s">
        <v>48</v>
      </c>
      <c r="H16" s="74">
        <f>'2.sz.tábla'!E28</f>
        <v>10345552</v>
      </c>
      <c r="I16" s="74">
        <f>'2.sz.tábla'!H28</f>
        <v>31570478</v>
      </c>
      <c r="J16" s="74">
        <f>'2.sz.tábla'!K28</f>
        <v>57652661</v>
      </c>
      <c r="K16" s="74">
        <f>'2.sz.tábla'!N28</f>
        <v>68140176</v>
      </c>
      <c r="L16" s="257">
        <f>'2.sz.tábla'!Q28</f>
        <v>56065928</v>
      </c>
    </row>
    <row r="17" spans="1:12" ht="15.75" x14ac:dyDescent="0.25">
      <c r="A17" s="15" t="s">
        <v>97</v>
      </c>
      <c r="B17" s="67">
        <f>'1.sz.tábla'!E33</f>
        <v>500000</v>
      </c>
      <c r="C17" s="67">
        <f>'1.sz.tábla'!H33</f>
        <v>56482077</v>
      </c>
      <c r="D17" s="67">
        <f>'1.sz.tábla'!K33</f>
        <v>56482077</v>
      </c>
      <c r="E17" s="67">
        <f>'1.sz.tábla'!N33</f>
        <v>56482077</v>
      </c>
      <c r="F17" s="67">
        <f>'1.sz.tábla'!Q33</f>
        <v>45248401</v>
      </c>
      <c r="G17" s="12" t="s">
        <v>49</v>
      </c>
      <c r="H17" s="74">
        <f>'2.sz.tábla'!E34</f>
        <v>728909082</v>
      </c>
      <c r="I17" s="74">
        <f>'2.sz.tábla'!H34</f>
        <v>713542082</v>
      </c>
      <c r="J17" s="74">
        <f>'2.sz.tábla'!K34</f>
        <v>711754880</v>
      </c>
      <c r="K17" s="74">
        <f>'2.sz.tábla'!N34</f>
        <v>713336372</v>
      </c>
      <c r="L17" s="257">
        <f>'2.sz.tábla'!Q34</f>
        <v>331295538</v>
      </c>
    </row>
    <row r="18" spans="1:12" ht="15.75" x14ac:dyDescent="0.25">
      <c r="A18" s="15" t="s">
        <v>132</v>
      </c>
      <c r="B18" s="67">
        <f>'1.sz.tábla'!E35</f>
        <v>5400000</v>
      </c>
      <c r="C18" s="67">
        <f>'1.sz.tábla'!H35</f>
        <v>5400000</v>
      </c>
      <c r="D18" s="67">
        <f>'1.sz.tábla'!K35</f>
        <v>17400000</v>
      </c>
      <c r="E18" s="67">
        <f>'1.sz.tábla'!N35</f>
        <v>42510133</v>
      </c>
      <c r="F18" s="67">
        <f>'1.sz.tábla'!Q35</f>
        <v>43073571</v>
      </c>
      <c r="G18" s="12" t="s">
        <v>50</v>
      </c>
      <c r="H18" s="74">
        <f>'2.sz.tábla'!E38</f>
        <v>0</v>
      </c>
      <c r="I18" s="74">
        <f>'2.sz.tábla'!F38</f>
        <v>0</v>
      </c>
      <c r="J18" s="74">
        <f>'2.sz.tábla'!G38</f>
        <v>0</v>
      </c>
      <c r="K18" s="74"/>
      <c r="L18" s="11"/>
    </row>
    <row r="19" spans="1:12" ht="15.75" x14ac:dyDescent="0.25">
      <c r="A19" s="15" t="s">
        <v>171</v>
      </c>
      <c r="B19" s="67">
        <f>'1.sz.tábla'!E36</f>
        <v>20522390</v>
      </c>
      <c r="C19" s="67">
        <f>'1.sz.tábla'!H36</f>
        <v>21022390</v>
      </c>
      <c r="D19" s="67">
        <f>'1.sz.tábla'!K36</f>
        <v>24082390</v>
      </c>
      <c r="E19" s="67">
        <f>'1.sz.tábla'!N36</f>
        <v>27114513</v>
      </c>
      <c r="F19" s="67">
        <f>'1.sz.tábla'!Q36</f>
        <v>25399380</v>
      </c>
      <c r="G19" s="12"/>
      <c r="H19" s="74"/>
      <c r="I19" s="74"/>
      <c r="J19" s="74"/>
      <c r="K19" s="74"/>
      <c r="L19" s="11"/>
    </row>
    <row r="20" spans="1:12" ht="15.75" x14ac:dyDescent="0.25">
      <c r="A20" s="15" t="s">
        <v>168</v>
      </c>
      <c r="B20" s="67">
        <f>'1.sz.tábla'!E37</f>
        <v>15482785</v>
      </c>
      <c r="C20" s="67">
        <f>'1.sz.tábla'!H37</f>
        <v>15914785</v>
      </c>
      <c r="D20" s="67">
        <f>'1.sz.tábla'!K37</f>
        <v>21714785</v>
      </c>
      <c r="E20" s="67">
        <f>'1.sz.tábla'!N37</f>
        <v>33771503</v>
      </c>
      <c r="F20" s="67">
        <f>'1.sz.tábla'!Q37</f>
        <v>31316978</v>
      </c>
      <c r="G20" s="12"/>
      <c r="H20" s="74"/>
      <c r="I20" s="74"/>
      <c r="J20" s="74"/>
      <c r="K20" s="74"/>
      <c r="L20" s="11"/>
    </row>
    <row r="21" spans="1:12" ht="15.75" x14ac:dyDescent="0.25">
      <c r="A21" s="15" t="s">
        <v>167</v>
      </c>
      <c r="B21" s="67">
        <f>'1.sz.tábla'!E38</f>
        <v>13400000</v>
      </c>
      <c r="C21" s="67">
        <f>'1.sz.tábla'!H38</f>
        <v>15950297</v>
      </c>
      <c r="D21" s="67">
        <f>'1.sz.tábla'!K38</f>
        <v>17247297</v>
      </c>
      <c r="E21" s="67">
        <f>'1.sz.tábla'!N38</f>
        <v>20879951</v>
      </c>
      <c r="F21" s="67">
        <f>'1.sz.tábla'!Q38</f>
        <v>15153836</v>
      </c>
      <c r="G21" s="12"/>
      <c r="H21" s="74"/>
      <c r="I21" s="74"/>
      <c r="J21" s="74"/>
      <c r="K21" s="74"/>
      <c r="L21" s="11"/>
    </row>
    <row r="22" spans="1:12" s="3" customFormat="1" ht="15.75" x14ac:dyDescent="0.25">
      <c r="A22" s="14" t="s">
        <v>86</v>
      </c>
      <c r="B22" s="73">
        <f>'1.sz.tábla'!E39</f>
        <v>0</v>
      </c>
      <c r="C22" s="73">
        <v>1600000</v>
      </c>
      <c r="D22" s="73">
        <f>'1.sz.tábla'!K39</f>
        <v>1760000</v>
      </c>
      <c r="E22" s="73">
        <f>'1.sz.tábla'!N39</f>
        <v>1760000</v>
      </c>
      <c r="F22" s="73">
        <f>'1.sz.tábla'!Q39</f>
        <v>1760000</v>
      </c>
      <c r="G22" s="16"/>
      <c r="H22" s="75"/>
      <c r="I22" s="75"/>
      <c r="J22" s="75"/>
      <c r="K22" s="75"/>
      <c r="L22" s="227"/>
    </row>
    <row r="23" spans="1:12" ht="15.75" x14ac:dyDescent="0.25">
      <c r="A23" s="14" t="s">
        <v>128</v>
      </c>
      <c r="B23" s="73">
        <f>B24+B25</f>
        <v>0</v>
      </c>
      <c r="C23" s="73">
        <f t="shared" ref="C23:F23" si="9">C24+C25</f>
        <v>0</v>
      </c>
      <c r="D23" s="73">
        <f t="shared" si="9"/>
        <v>620000</v>
      </c>
      <c r="E23" s="73">
        <f t="shared" si="9"/>
        <v>620000</v>
      </c>
      <c r="F23" s="260">
        <f t="shared" si="9"/>
        <v>2145000</v>
      </c>
      <c r="G23" s="12"/>
      <c r="H23" s="74"/>
      <c r="I23" s="74"/>
      <c r="J23" s="74"/>
      <c r="K23" s="74"/>
      <c r="L23" s="11"/>
    </row>
    <row r="24" spans="1:12" ht="28.5" customHeight="1" x14ac:dyDescent="0.25">
      <c r="A24" s="13" t="s">
        <v>133</v>
      </c>
      <c r="B24" s="67">
        <f>'1.sz.tábla'!E42</f>
        <v>0</v>
      </c>
      <c r="C24" s="67">
        <f>'1.sz.tábla'!F42</f>
        <v>0</v>
      </c>
      <c r="D24" s="67">
        <f>'1.sz.tábla'!G42</f>
        <v>0</v>
      </c>
      <c r="E24" s="67">
        <f>'1.sz.tábla'!N42</f>
        <v>0</v>
      </c>
      <c r="F24" s="67">
        <f>'1.sz.tábla'!Q42</f>
        <v>0</v>
      </c>
      <c r="G24" s="12"/>
      <c r="H24" s="74"/>
      <c r="I24" s="74"/>
      <c r="J24" s="74"/>
      <c r="K24" s="74"/>
      <c r="L24" s="11"/>
    </row>
    <row r="25" spans="1:12" ht="30" customHeight="1" x14ac:dyDescent="0.25">
      <c r="A25" s="13" t="s">
        <v>134</v>
      </c>
      <c r="B25" s="67">
        <f>'1.sz.tábla'!E43</f>
        <v>0</v>
      </c>
      <c r="C25" s="67">
        <f>'1.sz.tábla'!F43</f>
        <v>0</v>
      </c>
      <c r="D25" s="67">
        <f>'1.sz.tábla'!K43</f>
        <v>620000</v>
      </c>
      <c r="E25" s="67">
        <f>'1.sz.tábla'!N43</f>
        <v>620000</v>
      </c>
      <c r="F25" s="67">
        <f>'1.sz.tábla'!Q43</f>
        <v>2145000</v>
      </c>
      <c r="G25" s="12"/>
      <c r="H25" s="74"/>
      <c r="I25" s="74"/>
      <c r="J25" s="74"/>
      <c r="K25" s="74"/>
      <c r="L25" s="11"/>
    </row>
    <row r="26" spans="1:12" ht="15.75" x14ac:dyDescent="0.25">
      <c r="A26" s="14" t="s">
        <v>91</v>
      </c>
      <c r="B26" s="73">
        <f>B27+B28</f>
        <v>0</v>
      </c>
      <c r="C26" s="73">
        <f t="shared" ref="C26:F26" si="10">C27+C28</f>
        <v>5000000</v>
      </c>
      <c r="D26" s="73">
        <f t="shared" si="10"/>
        <v>23828000</v>
      </c>
      <c r="E26" s="73">
        <f t="shared" si="10"/>
        <v>23828000</v>
      </c>
      <c r="F26" s="260">
        <f t="shared" si="10"/>
        <v>23862040</v>
      </c>
      <c r="G26" s="12"/>
      <c r="H26" s="74"/>
      <c r="I26" s="74"/>
      <c r="J26" s="74"/>
      <c r="K26" s="74"/>
      <c r="L26" s="11"/>
    </row>
    <row r="27" spans="1:12" ht="31.5" x14ac:dyDescent="0.25">
      <c r="A27" s="13" t="s">
        <v>135</v>
      </c>
      <c r="B27" s="67">
        <f>'1.sz.tábla'!E45</f>
        <v>0</v>
      </c>
      <c r="C27" s="67">
        <f>'1.sz.tábla'!F45</f>
        <v>0</v>
      </c>
      <c r="D27" s="67">
        <f>'1.sz.tábla'!G45</f>
        <v>0</v>
      </c>
      <c r="E27" s="67">
        <f>'1.sz.tábla'!N45</f>
        <v>0</v>
      </c>
      <c r="F27" s="67">
        <f>'1.sz.tábla'!Q45</f>
        <v>0</v>
      </c>
      <c r="G27" s="12"/>
      <c r="H27" s="74"/>
      <c r="I27" s="74"/>
      <c r="J27" s="74"/>
      <c r="K27" s="74"/>
      <c r="L27" s="11"/>
    </row>
    <row r="28" spans="1:12" ht="31.5" x14ac:dyDescent="0.25">
      <c r="A28" s="13" t="s">
        <v>136</v>
      </c>
      <c r="B28" s="67">
        <f>'1.sz.tábla'!E46</f>
        <v>0</v>
      </c>
      <c r="C28" s="67">
        <f>'1.sz.tábla'!H46</f>
        <v>5000000</v>
      </c>
      <c r="D28" s="67">
        <f>'1.sz.tábla'!K46</f>
        <v>23828000</v>
      </c>
      <c r="E28" s="67">
        <f>'1.sz.tábla'!N46</f>
        <v>23828000</v>
      </c>
      <c r="F28" s="67">
        <f>'1.sz.tábla'!Q46</f>
        <v>23862040</v>
      </c>
      <c r="G28" s="12"/>
      <c r="H28" s="74"/>
      <c r="I28" s="74"/>
      <c r="J28" s="74"/>
      <c r="K28" s="74"/>
      <c r="L28" s="11"/>
    </row>
    <row r="29" spans="1:12" ht="15.75" x14ac:dyDescent="0.25">
      <c r="A29" s="12"/>
      <c r="B29" s="68"/>
      <c r="C29" s="68"/>
      <c r="D29" s="68"/>
      <c r="E29" s="68"/>
      <c r="F29" s="11"/>
      <c r="G29" s="12"/>
      <c r="H29" s="74"/>
      <c r="I29" s="74"/>
      <c r="J29" s="74"/>
      <c r="K29" s="74"/>
      <c r="L29" s="11"/>
    </row>
    <row r="30" spans="1:12" ht="15.75" x14ac:dyDescent="0.25">
      <c r="A30" s="12"/>
      <c r="B30" s="68"/>
      <c r="C30" s="68"/>
      <c r="D30" s="68"/>
      <c r="E30" s="68"/>
      <c r="F30" s="11"/>
      <c r="G30" s="12"/>
      <c r="H30" s="74"/>
      <c r="I30" s="74"/>
      <c r="J30" s="74"/>
      <c r="K30" s="74"/>
      <c r="L30" s="11"/>
    </row>
    <row r="31" spans="1:12" s="3" customFormat="1" ht="15.75" x14ac:dyDescent="0.25">
      <c r="A31" s="16" t="s">
        <v>175</v>
      </c>
      <c r="B31" s="69">
        <f>B32</f>
        <v>937539716</v>
      </c>
      <c r="C31" s="69">
        <f t="shared" ref="C31:F31" si="11">C32</f>
        <v>961865737</v>
      </c>
      <c r="D31" s="69">
        <f t="shared" si="11"/>
        <v>950624114</v>
      </c>
      <c r="E31" s="69">
        <f t="shared" si="11"/>
        <v>967378413</v>
      </c>
      <c r="F31" s="258">
        <f t="shared" si="11"/>
        <v>996602638</v>
      </c>
      <c r="G31" s="16" t="s">
        <v>138</v>
      </c>
      <c r="H31" s="75">
        <f>H32</f>
        <v>768844473</v>
      </c>
      <c r="I31" s="75">
        <f t="shared" ref="I31:L31" si="12">I32</f>
        <v>789233202</v>
      </c>
      <c r="J31" s="75">
        <f t="shared" si="12"/>
        <v>792125432</v>
      </c>
      <c r="K31" s="75">
        <f t="shared" si="12"/>
        <v>795127791</v>
      </c>
      <c r="L31" s="260">
        <f t="shared" si="12"/>
        <v>794856277</v>
      </c>
    </row>
    <row r="32" spans="1:12" s="3" customFormat="1" ht="15.75" x14ac:dyDescent="0.25">
      <c r="A32" s="14" t="s">
        <v>174</v>
      </c>
      <c r="B32" s="72">
        <f>B33+B34+B35</f>
        <v>937539716</v>
      </c>
      <c r="C32" s="69">
        <f t="shared" ref="C32:F32" si="13">C33+C34+C35</f>
        <v>961865737</v>
      </c>
      <c r="D32" s="69">
        <f t="shared" si="13"/>
        <v>950624114</v>
      </c>
      <c r="E32" s="69">
        <f t="shared" si="13"/>
        <v>967378413</v>
      </c>
      <c r="F32" s="258">
        <f t="shared" si="13"/>
        <v>996602638</v>
      </c>
      <c r="G32" s="14" t="s">
        <v>139</v>
      </c>
      <c r="H32" s="76">
        <f>H33+H34+H35</f>
        <v>768844473</v>
      </c>
      <c r="I32" s="75">
        <f t="shared" ref="I32:L32" si="14">I33+I34+I35</f>
        <v>789233202</v>
      </c>
      <c r="J32" s="75">
        <f t="shared" si="14"/>
        <v>792125432</v>
      </c>
      <c r="K32" s="75">
        <f t="shared" si="14"/>
        <v>795127791</v>
      </c>
      <c r="L32" s="260">
        <f t="shared" si="14"/>
        <v>794856277</v>
      </c>
    </row>
    <row r="33" spans="1:12" ht="28.5" customHeight="1" x14ac:dyDescent="0.25">
      <c r="A33" s="12" t="s">
        <v>140</v>
      </c>
      <c r="B33" s="68">
        <f>'3.sz.tábla'!E11</f>
        <v>220000000</v>
      </c>
      <c r="C33" s="68">
        <f>'3.sz.tábla'!F11</f>
        <v>223937292</v>
      </c>
      <c r="D33" s="68">
        <f>'3.sz.tábla'!G11</f>
        <v>209803439</v>
      </c>
      <c r="E33" s="68">
        <f>'3.sz.tábla'!H11</f>
        <v>223980862</v>
      </c>
      <c r="F33" s="68">
        <f>'3.sz.tábla'!I11</f>
        <v>223980862</v>
      </c>
      <c r="G33" s="13" t="s">
        <v>177</v>
      </c>
      <c r="H33" s="74">
        <f>'3.sz.tábla'!E23</f>
        <v>26961084</v>
      </c>
      <c r="I33" s="74">
        <f>'3.sz.tábla'!F23</f>
        <v>26961084</v>
      </c>
      <c r="J33" s="74">
        <f>'3.sz.tábla'!G23</f>
        <v>26961084</v>
      </c>
      <c r="K33" s="74">
        <f>'3.sz.tábla'!H23</f>
        <v>26961084</v>
      </c>
      <c r="L33" s="257">
        <f>'3.sz.tábla'!I23</f>
        <v>26961084</v>
      </c>
    </row>
    <row r="34" spans="1:12" ht="30" customHeight="1" x14ac:dyDescent="0.25">
      <c r="A34" s="13" t="s">
        <v>141</v>
      </c>
      <c r="B34" s="68">
        <f>'3.sz.tábla'!E12</f>
        <v>0</v>
      </c>
      <c r="C34" s="68">
        <f>'3.sz.tábla'!F12</f>
        <v>0</v>
      </c>
      <c r="D34" s="68">
        <f>'3.sz.tábla'!G12</f>
        <v>0</v>
      </c>
      <c r="E34" s="68">
        <f>'3.sz.tábla'!H12</f>
        <v>0</v>
      </c>
      <c r="F34" s="68">
        <f>'3.sz.tábla'!I12</f>
        <v>29070256</v>
      </c>
      <c r="G34" s="13" t="s">
        <v>176</v>
      </c>
      <c r="H34" s="74">
        <f>'3.sz.tábla'!E24</f>
        <v>24343673</v>
      </c>
      <c r="I34" s="74">
        <f>'3.sz.tábla'!F24</f>
        <v>24343673</v>
      </c>
      <c r="J34" s="74">
        <f>'3.sz.tábla'!G24</f>
        <v>24343673</v>
      </c>
      <c r="K34" s="74">
        <f>'3.sz.tábla'!H24</f>
        <v>24343673</v>
      </c>
      <c r="L34" s="257">
        <f>'3.sz.tábla'!I24</f>
        <v>24343673</v>
      </c>
    </row>
    <row r="35" spans="1:12" ht="15.75" x14ac:dyDescent="0.25">
      <c r="A35" s="12" t="s">
        <v>142</v>
      </c>
      <c r="B35" s="68">
        <f>'3.sz.tábla'!E13</f>
        <v>717539716</v>
      </c>
      <c r="C35" s="68">
        <f>'3.sz.tábla'!F13</f>
        <v>737928445</v>
      </c>
      <c r="D35" s="68">
        <f>'3.sz.tábla'!G13</f>
        <v>740820675</v>
      </c>
      <c r="E35" s="68">
        <f>'3.sz.tábla'!H13</f>
        <v>743397551</v>
      </c>
      <c r="F35" s="68">
        <f>'3.sz.tábla'!I13</f>
        <v>743551520</v>
      </c>
      <c r="G35" s="12" t="s">
        <v>142</v>
      </c>
      <c r="H35" s="74">
        <f>'3.sz.tábla'!E25</f>
        <v>717539716</v>
      </c>
      <c r="I35" s="74">
        <f>'3.sz.tábla'!F25</f>
        <v>737928445</v>
      </c>
      <c r="J35" s="74">
        <f>'3.sz.tábla'!G25</f>
        <v>740820675</v>
      </c>
      <c r="K35" s="74">
        <f>'3.sz.tábla'!H25</f>
        <v>743823034</v>
      </c>
      <c r="L35" s="257">
        <f>'3.sz.tábla'!I25</f>
        <v>743551520</v>
      </c>
    </row>
    <row r="36" spans="1:12" ht="15.75" x14ac:dyDescent="0.25">
      <c r="A36" s="12"/>
      <c r="B36" s="68"/>
      <c r="C36" s="68"/>
      <c r="D36" s="68"/>
      <c r="E36" s="68"/>
      <c r="F36" s="11"/>
      <c r="G36" s="12"/>
      <c r="H36" s="74"/>
      <c r="I36" s="74"/>
      <c r="J36" s="74"/>
      <c r="K36" s="74"/>
      <c r="L36" s="11"/>
    </row>
    <row r="37" spans="1:12" ht="15.75" x14ac:dyDescent="0.25">
      <c r="A37" s="12"/>
      <c r="B37" s="68"/>
      <c r="C37" s="68"/>
      <c r="D37" s="68"/>
      <c r="E37" s="68"/>
      <c r="F37" s="11"/>
      <c r="G37" s="12"/>
      <c r="H37" s="74"/>
      <c r="I37" s="74"/>
      <c r="J37" s="74"/>
      <c r="K37" s="74"/>
      <c r="L37" s="11"/>
    </row>
    <row r="38" spans="1:12" ht="15.75" x14ac:dyDescent="0.25">
      <c r="A38" s="12"/>
      <c r="B38" s="68"/>
      <c r="C38" s="68"/>
      <c r="D38" s="68"/>
      <c r="E38" s="68"/>
      <c r="F38" s="11"/>
      <c r="G38" s="12"/>
      <c r="H38" s="74"/>
      <c r="I38" s="74"/>
      <c r="J38" s="74"/>
      <c r="K38" s="74"/>
      <c r="L38" s="11"/>
    </row>
    <row r="39" spans="1:12" ht="16.5" thickBot="1" x14ac:dyDescent="0.3">
      <c r="A39" s="17" t="s">
        <v>143</v>
      </c>
      <c r="B39" s="70">
        <f>B8+B31</f>
        <v>2477267953</v>
      </c>
      <c r="C39" s="70">
        <f t="shared" ref="C39:F39" si="15">C8+C31</f>
        <v>2637791337</v>
      </c>
      <c r="D39" s="70">
        <f>D8+D31</f>
        <v>2719979270</v>
      </c>
      <c r="E39" s="70">
        <f t="shared" si="15"/>
        <v>2798974396</v>
      </c>
      <c r="F39" s="259">
        <f t="shared" si="15"/>
        <v>2622635387</v>
      </c>
      <c r="G39" s="17" t="s">
        <v>144</v>
      </c>
      <c r="H39" s="77">
        <f>H8+H31</f>
        <v>2522897953</v>
      </c>
      <c r="I39" s="77">
        <f t="shared" ref="I39:L39" si="16">I8+I31</f>
        <v>2637791337</v>
      </c>
      <c r="J39" s="77">
        <f t="shared" si="16"/>
        <v>2719979270</v>
      </c>
      <c r="K39" s="77">
        <f t="shared" si="16"/>
        <v>2798974396</v>
      </c>
      <c r="L39" s="261">
        <f t="shared" si="16"/>
        <v>2298317112</v>
      </c>
    </row>
  </sheetData>
  <mergeCells count="5">
    <mergeCell ref="A4:L4"/>
    <mergeCell ref="G6:L6"/>
    <mergeCell ref="A6:F6"/>
    <mergeCell ref="A2:L2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workbookViewId="0">
      <selection activeCell="B17" sqref="B17"/>
    </sheetView>
  </sheetViews>
  <sheetFormatPr defaultRowHeight="15" x14ac:dyDescent="0.25"/>
  <cols>
    <col min="1" max="1" width="70.5703125" bestFit="1" customWidth="1"/>
    <col min="2" max="2" width="14.28515625" bestFit="1" customWidth="1"/>
  </cols>
  <sheetData>
    <row r="1" spans="1:18" ht="28.5" x14ac:dyDescent="0.45">
      <c r="A1" s="533" t="s">
        <v>432</v>
      </c>
      <c r="B1" s="533"/>
      <c r="C1" s="265"/>
      <c r="D1" s="265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8" ht="15.75" x14ac:dyDescent="0.25">
      <c r="A2" s="533" t="s">
        <v>211</v>
      </c>
      <c r="B2" s="533"/>
    </row>
    <row r="3" spans="1:18" ht="15.75" x14ac:dyDescent="0.25">
      <c r="A3" s="533" t="s">
        <v>433</v>
      </c>
      <c r="B3" s="533"/>
    </row>
    <row r="4" spans="1:18" ht="15.75" x14ac:dyDescent="0.25">
      <c r="A4" s="266"/>
      <c r="B4" s="266"/>
    </row>
    <row r="5" spans="1:18" ht="15.75" x14ac:dyDescent="0.25">
      <c r="A5" s="266"/>
      <c r="B5" s="266"/>
    </row>
    <row r="6" spans="1:18" ht="15.75" x14ac:dyDescent="0.25">
      <c r="A6" s="533"/>
      <c r="B6" s="533"/>
    </row>
    <row r="7" spans="1:18" ht="15.75" x14ac:dyDescent="0.25">
      <c r="A7" s="533"/>
      <c r="B7" s="533"/>
    </row>
    <row r="8" spans="1:18" ht="15.75" x14ac:dyDescent="0.25">
      <c r="A8" s="266"/>
      <c r="B8" s="266"/>
    </row>
    <row r="9" spans="1:18" ht="15.75" x14ac:dyDescent="0.25">
      <c r="A9" s="266"/>
      <c r="B9" s="266"/>
    </row>
    <row r="10" spans="1:18" ht="16.5" thickBot="1" x14ac:dyDescent="0.3">
      <c r="A10" s="266"/>
      <c r="B10" s="267" t="s">
        <v>212</v>
      </c>
    </row>
    <row r="11" spans="1:18" ht="15.75" x14ac:dyDescent="0.25">
      <c r="A11" s="268" t="s">
        <v>213</v>
      </c>
      <c r="B11" s="269">
        <v>1626032749</v>
      </c>
    </row>
    <row r="12" spans="1:18" ht="15.75" x14ac:dyDescent="0.25">
      <c r="A12" s="270" t="s">
        <v>214</v>
      </c>
      <c r="B12" s="271">
        <v>1503460835</v>
      </c>
    </row>
    <row r="13" spans="1:18" ht="15.75" x14ac:dyDescent="0.25">
      <c r="A13" s="272" t="s">
        <v>215</v>
      </c>
      <c r="B13" s="273">
        <f>B11-B12</f>
        <v>122571914</v>
      </c>
    </row>
    <row r="14" spans="1:18" ht="15.75" x14ac:dyDescent="0.25">
      <c r="A14" s="270" t="s">
        <v>216</v>
      </c>
      <c r="B14" s="271">
        <v>996602638</v>
      </c>
    </row>
    <row r="15" spans="1:18" ht="15.75" x14ac:dyDescent="0.25">
      <c r="A15" s="270" t="s">
        <v>217</v>
      </c>
      <c r="B15" s="271">
        <v>794856277</v>
      </c>
    </row>
    <row r="16" spans="1:18" ht="15.75" x14ac:dyDescent="0.25">
      <c r="A16" s="272" t="s">
        <v>218</v>
      </c>
      <c r="B16" s="273">
        <f>B14-B15</f>
        <v>201746361</v>
      </c>
    </row>
    <row r="17" spans="1:2" ht="15.75" x14ac:dyDescent="0.25">
      <c r="A17" s="274" t="s">
        <v>219</v>
      </c>
      <c r="B17" s="275">
        <f>B13+B16</f>
        <v>324318275</v>
      </c>
    </row>
    <row r="18" spans="1:2" ht="15.75" x14ac:dyDescent="0.25">
      <c r="A18" s="270" t="s">
        <v>220</v>
      </c>
      <c r="B18" s="276"/>
    </row>
    <row r="19" spans="1:2" ht="15.75" x14ac:dyDescent="0.25">
      <c r="A19" s="270" t="s">
        <v>221</v>
      </c>
      <c r="B19" s="276"/>
    </row>
    <row r="20" spans="1:2" ht="15.75" x14ac:dyDescent="0.25">
      <c r="A20" s="277" t="s">
        <v>222</v>
      </c>
      <c r="B20" s="276">
        <f>B18-B19</f>
        <v>0</v>
      </c>
    </row>
    <row r="21" spans="1:2" ht="15.75" x14ac:dyDescent="0.25">
      <c r="A21" s="270" t="s">
        <v>223</v>
      </c>
      <c r="B21" s="276"/>
    </row>
    <row r="22" spans="1:2" ht="15.75" x14ac:dyDescent="0.25">
      <c r="A22" s="278" t="s">
        <v>224</v>
      </c>
      <c r="B22" s="279"/>
    </row>
    <row r="23" spans="1:2" ht="15.75" x14ac:dyDescent="0.25">
      <c r="A23" s="280" t="s">
        <v>225</v>
      </c>
      <c r="B23" s="281">
        <f>B21-B22</f>
        <v>0</v>
      </c>
    </row>
    <row r="24" spans="1:2" ht="15.75" x14ac:dyDescent="0.25">
      <c r="A24" s="282" t="s">
        <v>226</v>
      </c>
      <c r="B24" s="279">
        <f>B20+B23</f>
        <v>0</v>
      </c>
    </row>
    <row r="25" spans="1:2" ht="15.75" x14ac:dyDescent="0.25">
      <c r="A25" s="282" t="s">
        <v>227</v>
      </c>
      <c r="B25" s="283">
        <f>B17+B24</f>
        <v>324318275</v>
      </c>
    </row>
    <row r="26" spans="1:2" ht="15.75" x14ac:dyDescent="0.25">
      <c r="A26" s="282" t="s">
        <v>228</v>
      </c>
      <c r="B26" s="284"/>
    </row>
    <row r="27" spans="1:2" ht="15.75" x14ac:dyDescent="0.25">
      <c r="A27" s="282" t="s">
        <v>229</v>
      </c>
      <c r="B27" s="279"/>
    </row>
    <row r="28" spans="1:2" ht="15.75" x14ac:dyDescent="0.25">
      <c r="A28" s="282" t="s">
        <v>230</v>
      </c>
      <c r="B28" s="279"/>
    </row>
    <row r="29" spans="1:2" ht="16.5" thickBot="1" x14ac:dyDescent="0.3">
      <c r="A29" s="285" t="s">
        <v>231</v>
      </c>
      <c r="B29" s="286"/>
    </row>
  </sheetData>
  <mergeCells count="5">
    <mergeCell ref="A1:B1"/>
    <mergeCell ref="A2:B2"/>
    <mergeCell ref="A3:B3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workbookViewId="0">
      <selection activeCell="A5" sqref="A5:D6"/>
    </sheetView>
  </sheetViews>
  <sheetFormatPr defaultRowHeight="15" x14ac:dyDescent="0.25"/>
  <cols>
    <col min="1" max="1" width="4.5703125" bestFit="1" customWidth="1"/>
    <col min="2" max="2" width="57.5703125" bestFit="1" customWidth="1"/>
    <col min="3" max="4" width="19.140625" bestFit="1" customWidth="1"/>
  </cols>
  <sheetData>
    <row r="1" spans="1:18" ht="28.5" x14ac:dyDescent="0.45">
      <c r="A1" s="531" t="s">
        <v>432</v>
      </c>
      <c r="B1" s="531"/>
      <c r="C1" s="531"/>
      <c r="D1" s="531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8" ht="15.75" x14ac:dyDescent="0.25">
      <c r="A2" s="533" t="s">
        <v>232</v>
      </c>
      <c r="B2" s="533"/>
      <c r="C2" s="533"/>
      <c r="D2" s="533"/>
    </row>
    <row r="3" spans="1:18" ht="15.75" x14ac:dyDescent="0.25">
      <c r="A3" s="533" t="s">
        <v>434</v>
      </c>
      <c r="B3" s="533"/>
      <c r="C3" s="533"/>
      <c r="D3" s="533"/>
    </row>
    <row r="4" spans="1:18" ht="15.75" thickBot="1" x14ac:dyDescent="0.3">
      <c r="C4" s="45"/>
      <c r="D4" s="45"/>
    </row>
    <row r="5" spans="1:18" ht="15.75" x14ac:dyDescent="0.25">
      <c r="A5" s="424"/>
      <c r="B5" s="425" t="s">
        <v>233</v>
      </c>
      <c r="C5" s="426" t="s">
        <v>234</v>
      </c>
      <c r="D5" s="427" t="s">
        <v>235</v>
      </c>
    </row>
    <row r="6" spans="1:18" ht="16.5" thickBot="1" x14ac:dyDescent="0.3">
      <c r="A6" s="428"/>
      <c r="B6" s="429"/>
      <c r="C6" s="430" t="s">
        <v>236</v>
      </c>
      <c r="D6" s="431" t="s">
        <v>347</v>
      </c>
    </row>
    <row r="7" spans="1:18" ht="15.75" x14ac:dyDescent="0.25">
      <c r="A7" s="287" t="s">
        <v>237</v>
      </c>
      <c r="B7" s="288" t="s">
        <v>238</v>
      </c>
      <c r="C7" s="289">
        <f>C8+C9+C11+C10</f>
        <v>4428681400</v>
      </c>
      <c r="D7" s="290">
        <f>D8+D9+D11+D10</f>
        <v>4554777767</v>
      </c>
    </row>
    <row r="8" spans="1:18" ht="15.75" x14ac:dyDescent="0.25">
      <c r="A8" s="12" t="s">
        <v>239</v>
      </c>
      <c r="B8" s="291" t="s">
        <v>240</v>
      </c>
      <c r="C8" s="292">
        <v>3732446</v>
      </c>
      <c r="D8" s="292">
        <v>1125447</v>
      </c>
    </row>
    <row r="9" spans="1:18" ht="15.75" x14ac:dyDescent="0.25">
      <c r="A9" s="12" t="s">
        <v>241</v>
      </c>
      <c r="B9" s="291" t="s">
        <v>242</v>
      </c>
      <c r="C9" s="292">
        <v>4421948954</v>
      </c>
      <c r="D9" s="292">
        <v>4550652320</v>
      </c>
    </row>
    <row r="10" spans="1:18" ht="15.75" x14ac:dyDescent="0.25">
      <c r="A10" s="12" t="s">
        <v>243</v>
      </c>
      <c r="B10" s="291" t="s">
        <v>244</v>
      </c>
      <c r="C10" s="292">
        <v>3000000</v>
      </c>
      <c r="D10" s="292">
        <v>3000000</v>
      </c>
    </row>
    <row r="11" spans="1:18" ht="15.75" x14ac:dyDescent="0.25">
      <c r="A11" s="12" t="s">
        <v>245</v>
      </c>
      <c r="B11" s="291" t="s">
        <v>246</v>
      </c>
      <c r="C11" s="257"/>
      <c r="D11" s="292"/>
    </row>
    <row r="12" spans="1:18" ht="15.75" x14ac:dyDescent="0.25">
      <c r="A12" s="14" t="s">
        <v>247</v>
      </c>
      <c r="B12" s="272" t="s">
        <v>248</v>
      </c>
      <c r="C12" s="293">
        <f>C13+C14</f>
        <v>0</v>
      </c>
      <c r="D12" s="294">
        <f>D13+D14</f>
        <v>0</v>
      </c>
    </row>
    <row r="13" spans="1:18" ht="15.75" x14ac:dyDescent="0.25">
      <c r="A13" s="12" t="s">
        <v>239</v>
      </c>
      <c r="B13" s="291" t="s">
        <v>249</v>
      </c>
      <c r="C13" s="257"/>
      <c r="D13" s="292"/>
    </row>
    <row r="14" spans="1:18" ht="15.75" x14ac:dyDescent="0.25">
      <c r="A14" s="12" t="s">
        <v>241</v>
      </c>
      <c r="B14" s="291" t="s">
        <v>250</v>
      </c>
      <c r="C14" s="257"/>
      <c r="D14" s="292"/>
    </row>
    <row r="15" spans="1:18" ht="15.75" x14ac:dyDescent="0.25">
      <c r="A15" s="14" t="s">
        <v>251</v>
      </c>
      <c r="B15" s="272" t="s">
        <v>252</v>
      </c>
      <c r="C15" s="293">
        <f>C16+C17+C18+C19</f>
        <v>266467660</v>
      </c>
      <c r="D15" s="294">
        <f>D16+D17+D18+D19</f>
        <v>375537946</v>
      </c>
    </row>
    <row r="16" spans="1:18" ht="15.75" x14ac:dyDescent="0.25">
      <c r="A16" s="12" t="s">
        <v>239</v>
      </c>
      <c r="B16" s="291" t="s">
        <v>253</v>
      </c>
      <c r="C16" s="257"/>
      <c r="D16" s="292"/>
    </row>
    <row r="17" spans="1:4" ht="15.75" x14ac:dyDescent="0.25">
      <c r="A17" s="12" t="s">
        <v>241</v>
      </c>
      <c r="B17" s="291" t="s">
        <v>254</v>
      </c>
      <c r="C17" s="292">
        <v>266467660</v>
      </c>
      <c r="D17" s="292">
        <v>375537946</v>
      </c>
    </row>
    <row r="18" spans="1:4" ht="15.75" x14ac:dyDescent="0.25">
      <c r="A18" s="12" t="s">
        <v>243</v>
      </c>
      <c r="B18" s="291" t="s">
        <v>255</v>
      </c>
      <c r="C18" s="257"/>
      <c r="D18" s="292"/>
    </row>
    <row r="19" spans="1:4" ht="15.75" x14ac:dyDescent="0.25">
      <c r="A19" s="12" t="s">
        <v>245</v>
      </c>
      <c r="B19" s="291" t="s">
        <v>256</v>
      </c>
      <c r="C19" s="257"/>
      <c r="D19" s="292"/>
    </row>
    <row r="20" spans="1:4" ht="15.75" x14ac:dyDescent="0.25">
      <c r="A20" s="14" t="s">
        <v>257</v>
      </c>
      <c r="B20" s="272" t="s">
        <v>258</v>
      </c>
      <c r="C20" s="293">
        <f>C21+C22+C23</f>
        <v>228179899</v>
      </c>
      <c r="D20" s="294">
        <f>D21+D22+D23</f>
        <v>227274580</v>
      </c>
    </row>
    <row r="21" spans="1:4" ht="15.75" x14ac:dyDescent="0.25">
      <c r="A21" s="12" t="s">
        <v>239</v>
      </c>
      <c r="B21" s="291" t="s">
        <v>259</v>
      </c>
      <c r="C21" s="292">
        <v>224728444</v>
      </c>
      <c r="D21" s="292">
        <v>226555308</v>
      </c>
    </row>
    <row r="22" spans="1:4" ht="15.75" x14ac:dyDescent="0.25">
      <c r="A22" s="12" t="s">
        <v>241</v>
      </c>
      <c r="B22" s="291" t="s">
        <v>260</v>
      </c>
      <c r="C22" s="292">
        <v>641256</v>
      </c>
      <c r="D22" s="292">
        <v>247755</v>
      </c>
    </row>
    <row r="23" spans="1:4" ht="15.75" x14ac:dyDescent="0.25">
      <c r="A23" s="12" t="s">
        <v>243</v>
      </c>
      <c r="B23" s="291" t="s">
        <v>261</v>
      </c>
      <c r="C23" s="292">
        <v>2810199</v>
      </c>
      <c r="D23" s="292">
        <v>471517</v>
      </c>
    </row>
    <row r="24" spans="1:4" ht="15.75" x14ac:dyDescent="0.25">
      <c r="A24" s="16" t="s">
        <v>262</v>
      </c>
      <c r="B24" s="295" t="s">
        <v>263</v>
      </c>
      <c r="C24" s="260">
        <f>C25+C26+C27</f>
        <v>2675702</v>
      </c>
      <c r="D24" s="258">
        <f>D25+D26</f>
        <v>-9586920</v>
      </c>
    </row>
    <row r="25" spans="1:4" ht="15.75" x14ac:dyDescent="0.25">
      <c r="A25" s="12" t="s">
        <v>239</v>
      </c>
      <c r="B25" s="291" t="s">
        <v>264</v>
      </c>
      <c r="C25" s="292">
        <v>2675702</v>
      </c>
      <c r="D25" s="292">
        <v>194153</v>
      </c>
    </row>
    <row r="26" spans="1:4" ht="15.75" x14ac:dyDescent="0.25">
      <c r="A26" s="12" t="s">
        <v>241</v>
      </c>
      <c r="B26" s="291" t="s">
        <v>265</v>
      </c>
      <c r="C26" s="292"/>
      <c r="D26" s="292">
        <v>-9781073</v>
      </c>
    </row>
    <row r="27" spans="1:4" ht="15.75" x14ac:dyDescent="0.25">
      <c r="A27" s="12" t="s">
        <v>243</v>
      </c>
      <c r="B27" s="291" t="s">
        <v>266</v>
      </c>
      <c r="C27" s="292"/>
      <c r="D27" s="292"/>
    </row>
    <row r="28" spans="1:4" ht="15.75" x14ac:dyDescent="0.25">
      <c r="A28" s="14" t="s">
        <v>267</v>
      </c>
      <c r="B28" s="272" t="s">
        <v>268</v>
      </c>
      <c r="C28" s="292"/>
      <c r="D28" s="294"/>
    </row>
    <row r="29" spans="1:4" ht="16.5" thickBot="1" x14ac:dyDescent="0.3">
      <c r="A29" s="17"/>
      <c r="B29" s="296" t="s">
        <v>269</v>
      </c>
      <c r="C29" s="261">
        <f>C7+C12+C15+C20+C28+C24</f>
        <v>4926004661</v>
      </c>
      <c r="D29" s="259">
        <f>D7+D12+D15+D20+D28+D24</f>
        <v>5148003373</v>
      </c>
    </row>
    <row r="30" spans="1:4" ht="15.75" x14ac:dyDescent="0.25">
      <c r="A30" s="297" t="s">
        <v>270</v>
      </c>
      <c r="B30" s="298" t="s">
        <v>271</v>
      </c>
      <c r="C30" s="299">
        <f>C31+C32+C33+C35+C34+C36</f>
        <v>4684299718</v>
      </c>
      <c r="D30" s="300">
        <f>D31+D32+D33+D35+D34+D36</f>
        <v>4927132316</v>
      </c>
    </row>
    <row r="31" spans="1:4" ht="15.75" x14ac:dyDescent="0.25">
      <c r="A31" s="12" t="s">
        <v>239</v>
      </c>
      <c r="B31" s="291" t="s">
        <v>272</v>
      </c>
      <c r="C31" s="292">
        <v>3470544741</v>
      </c>
      <c r="D31" s="292">
        <v>2562329000</v>
      </c>
    </row>
    <row r="32" spans="1:4" ht="15.75" x14ac:dyDescent="0.25">
      <c r="A32" s="12" t="s">
        <v>241</v>
      </c>
      <c r="B32" s="291" t="s">
        <v>273</v>
      </c>
      <c r="C32" s="292"/>
      <c r="D32" s="292">
        <v>884329465</v>
      </c>
    </row>
    <row r="33" spans="1:4" ht="15.75" x14ac:dyDescent="0.25">
      <c r="A33" s="12" t="s">
        <v>243</v>
      </c>
      <c r="B33" s="291" t="s">
        <v>274</v>
      </c>
      <c r="C33" s="292"/>
      <c r="D33" s="292">
        <v>23886276</v>
      </c>
    </row>
    <row r="34" spans="1:4" ht="15.75" x14ac:dyDescent="0.25">
      <c r="A34" s="12" t="s">
        <v>245</v>
      </c>
      <c r="B34" s="291" t="s">
        <v>275</v>
      </c>
      <c r="C34" s="292">
        <v>1312719124</v>
      </c>
      <c r="D34" s="292">
        <v>1212554977</v>
      </c>
    </row>
    <row r="35" spans="1:4" ht="15.75" x14ac:dyDescent="0.25">
      <c r="A35" s="12" t="s">
        <v>276</v>
      </c>
      <c r="B35" s="291" t="s">
        <v>277</v>
      </c>
      <c r="C35" s="292"/>
      <c r="D35" s="292"/>
    </row>
    <row r="36" spans="1:4" ht="15.75" x14ac:dyDescent="0.25">
      <c r="A36" s="12" t="s">
        <v>278</v>
      </c>
      <c r="B36" s="291" t="s">
        <v>279</v>
      </c>
      <c r="C36" s="292">
        <v>-98964147</v>
      </c>
      <c r="D36" s="292">
        <v>244032598</v>
      </c>
    </row>
    <row r="37" spans="1:4" ht="15.75" x14ac:dyDescent="0.25">
      <c r="A37" s="14" t="s">
        <v>280</v>
      </c>
      <c r="B37" s="272" t="s">
        <v>281</v>
      </c>
      <c r="C37" s="293">
        <f>C38+C39+C40</f>
        <v>194086927</v>
      </c>
      <c r="D37" s="294">
        <f>D38+D39+D40</f>
        <v>166901677</v>
      </c>
    </row>
    <row r="38" spans="1:4" ht="15.75" x14ac:dyDescent="0.25">
      <c r="A38" s="12" t="s">
        <v>239</v>
      </c>
      <c r="B38" s="291" t="s">
        <v>282</v>
      </c>
      <c r="C38" s="292">
        <v>415585</v>
      </c>
      <c r="D38" s="292">
        <v>182508</v>
      </c>
    </row>
    <row r="39" spans="1:4" ht="15.75" x14ac:dyDescent="0.25">
      <c r="A39" s="12" t="s">
        <v>241</v>
      </c>
      <c r="B39" s="291" t="s">
        <v>283</v>
      </c>
      <c r="C39" s="292">
        <v>147869101</v>
      </c>
      <c r="D39" s="292">
        <v>114998281</v>
      </c>
    </row>
    <row r="40" spans="1:4" ht="15.75" x14ac:dyDescent="0.25">
      <c r="A40" s="12" t="s">
        <v>243</v>
      </c>
      <c r="B40" s="291" t="s">
        <v>284</v>
      </c>
      <c r="C40" s="292">
        <v>45802241</v>
      </c>
      <c r="D40" s="292">
        <v>51720888</v>
      </c>
    </row>
    <row r="41" spans="1:4" ht="15.75" x14ac:dyDescent="0.25">
      <c r="A41" s="14" t="s">
        <v>285</v>
      </c>
      <c r="B41" s="272" t="s">
        <v>286</v>
      </c>
      <c r="C41" s="294">
        <v>47618016</v>
      </c>
      <c r="D41" s="294">
        <v>53969380</v>
      </c>
    </row>
    <row r="42" spans="1:4" ht="16.5" thickBot="1" x14ac:dyDescent="0.3">
      <c r="A42" s="17"/>
      <c r="B42" s="296" t="s">
        <v>287</v>
      </c>
      <c r="C42" s="261">
        <f>C30+C37+C41</f>
        <v>4926004661</v>
      </c>
      <c r="D42" s="259">
        <f>D30+D37+D41</f>
        <v>5148003373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workbookViewId="0">
      <selection activeCell="B5" sqref="A5:D7"/>
    </sheetView>
  </sheetViews>
  <sheetFormatPr defaultRowHeight="15" x14ac:dyDescent="0.25"/>
  <cols>
    <col min="1" max="1" width="5.140625" bestFit="1" customWidth="1"/>
    <col min="2" max="2" width="90.28515625" bestFit="1" customWidth="1"/>
    <col min="3" max="4" width="18.28515625" bestFit="1" customWidth="1"/>
  </cols>
  <sheetData>
    <row r="1" spans="1:18" ht="28.5" x14ac:dyDescent="0.45">
      <c r="A1" s="531" t="s">
        <v>435</v>
      </c>
      <c r="B1" s="531"/>
      <c r="C1" s="531"/>
      <c r="D1" s="531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8" ht="15.75" x14ac:dyDescent="0.25">
      <c r="A2" s="533" t="s">
        <v>288</v>
      </c>
      <c r="B2" s="533"/>
      <c r="C2" s="533"/>
      <c r="D2" s="533"/>
    </row>
    <row r="3" spans="1:18" ht="15.75" x14ac:dyDescent="0.25">
      <c r="A3" s="533" t="s">
        <v>436</v>
      </c>
      <c r="B3" s="533"/>
      <c r="C3" s="533"/>
      <c r="D3" s="533"/>
    </row>
    <row r="4" spans="1:18" ht="15.75" thickBot="1" x14ac:dyDescent="0.3"/>
    <row r="5" spans="1:18" ht="15.75" thickBot="1" x14ac:dyDescent="0.3">
      <c r="A5" s="432"/>
      <c r="B5" s="433"/>
      <c r="C5" s="433"/>
      <c r="D5" s="434"/>
    </row>
    <row r="6" spans="1:18" ht="15.75" x14ac:dyDescent="0.25">
      <c r="A6" s="534" t="s">
        <v>60</v>
      </c>
      <c r="B6" s="535"/>
      <c r="C6" s="425" t="s">
        <v>234</v>
      </c>
      <c r="D6" s="435" t="s">
        <v>235</v>
      </c>
    </row>
    <row r="7" spans="1:18" ht="16.5" thickBot="1" x14ac:dyDescent="0.3">
      <c r="A7" s="536"/>
      <c r="B7" s="537"/>
      <c r="C7" s="436" t="s">
        <v>236</v>
      </c>
      <c r="D7" s="437" t="s">
        <v>347</v>
      </c>
    </row>
    <row r="8" spans="1:18" x14ac:dyDescent="0.25">
      <c r="A8" s="301" t="s">
        <v>289</v>
      </c>
      <c r="B8" s="361" t="s">
        <v>290</v>
      </c>
      <c r="C8" s="355">
        <v>165089139</v>
      </c>
      <c r="D8" s="355">
        <v>252793720</v>
      </c>
    </row>
    <row r="9" spans="1:18" x14ac:dyDescent="0.25">
      <c r="A9" s="538" t="s">
        <v>291</v>
      </c>
      <c r="B9" s="539" t="s">
        <v>292</v>
      </c>
      <c r="C9" s="540">
        <v>62606841</v>
      </c>
      <c r="D9" s="540">
        <v>108838931</v>
      </c>
    </row>
    <row r="10" spans="1:18" x14ac:dyDescent="0.25">
      <c r="A10" s="538"/>
      <c r="B10" s="539"/>
      <c r="C10" s="540"/>
      <c r="D10" s="540"/>
    </row>
    <row r="11" spans="1:18" x14ac:dyDescent="0.25">
      <c r="A11" s="538" t="s">
        <v>293</v>
      </c>
      <c r="B11" s="539" t="s">
        <v>294</v>
      </c>
      <c r="C11" s="540"/>
      <c r="D11" s="540"/>
    </row>
    <row r="12" spans="1:18" x14ac:dyDescent="0.25">
      <c r="A12" s="538"/>
      <c r="B12" s="539"/>
      <c r="C12" s="540"/>
      <c r="D12" s="540"/>
    </row>
    <row r="13" spans="1:18" x14ac:dyDescent="0.25">
      <c r="A13" s="541" t="s">
        <v>239</v>
      </c>
      <c r="B13" s="542" t="s">
        <v>295</v>
      </c>
      <c r="C13" s="543">
        <f>C8+C9+C11</f>
        <v>227695980</v>
      </c>
      <c r="D13" s="543">
        <f>D8+D9+D11</f>
        <v>361632651</v>
      </c>
    </row>
    <row r="14" spans="1:18" x14ac:dyDescent="0.25">
      <c r="A14" s="541"/>
      <c r="B14" s="542"/>
      <c r="C14" s="543"/>
      <c r="D14" s="543"/>
    </row>
    <row r="15" spans="1:18" x14ac:dyDescent="0.25">
      <c r="A15" s="302" t="s">
        <v>296</v>
      </c>
      <c r="B15" s="314" t="s">
        <v>297</v>
      </c>
      <c r="C15" s="356"/>
      <c r="D15" s="356"/>
    </row>
    <row r="16" spans="1:18" x14ac:dyDescent="0.25">
      <c r="A16" s="302" t="s">
        <v>298</v>
      </c>
      <c r="B16" s="314" t="s">
        <v>299</v>
      </c>
      <c r="C16" s="356"/>
      <c r="D16" s="356"/>
    </row>
    <row r="17" spans="1:4" x14ac:dyDescent="0.25">
      <c r="A17" s="306" t="s">
        <v>241</v>
      </c>
      <c r="B17" s="362" t="s">
        <v>300</v>
      </c>
      <c r="C17" s="357">
        <f>C15+C16</f>
        <v>0</v>
      </c>
      <c r="D17" s="357">
        <f>D15+D16</f>
        <v>0</v>
      </c>
    </row>
    <row r="18" spans="1:4" x14ac:dyDescent="0.25">
      <c r="A18" s="538" t="s">
        <v>301</v>
      </c>
      <c r="B18" s="539" t="s">
        <v>302</v>
      </c>
      <c r="C18" s="540">
        <v>1324929563</v>
      </c>
      <c r="D18" s="540">
        <v>1524631905</v>
      </c>
    </row>
    <row r="19" spans="1:4" x14ac:dyDescent="0.25">
      <c r="A19" s="538"/>
      <c r="B19" s="539"/>
      <c r="C19" s="540"/>
      <c r="D19" s="540"/>
    </row>
    <row r="20" spans="1:4" x14ac:dyDescent="0.25">
      <c r="A20" s="538" t="s">
        <v>303</v>
      </c>
      <c r="B20" s="539" t="s">
        <v>304</v>
      </c>
      <c r="C20" s="540">
        <v>33280338</v>
      </c>
      <c r="D20" s="540">
        <v>46142160</v>
      </c>
    </row>
    <row r="21" spans="1:4" x14ac:dyDescent="0.25">
      <c r="A21" s="538"/>
      <c r="B21" s="539"/>
      <c r="C21" s="540"/>
      <c r="D21" s="540"/>
    </row>
    <row r="22" spans="1:4" x14ac:dyDescent="0.25">
      <c r="A22" s="302" t="s">
        <v>305</v>
      </c>
      <c r="B22" s="363" t="s">
        <v>306</v>
      </c>
      <c r="C22" s="356">
        <v>416138140</v>
      </c>
      <c r="D22" s="356">
        <v>378152691</v>
      </c>
    </row>
    <row r="23" spans="1:4" x14ac:dyDescent="0.25">
      <c r="A23" s="302" t="s">
        <v>307</v>
      </c>
      <c r="B23" s="314" t="s">
        <v>308</v>
      </c>
      <c r="C23" s="356">
        <v>15569536</v>
      </c>
      <c r="D23" s="356">
        <v>29245715</v>
      </c>
    </row>
    <row r="24" spans="1:4" x14ac:dyDescent="0.25">
      <c r="A24" s="306" t="s">
        <v>243</v>
      </c>
      <c r="B24" s="362" t="s">
        <v>309</v>
      </c>
      <c r="C24" s="357">
        <f>C18+C20+C22+C23</f>
        <v>1789917577</v>
      </c>
      <c r="D24" s="357">
        <f>D18+D20+D22+D23</f>
        <v>1978172471</v>
      </c>
    </row>
    <row r="25" spans="1:4" x14ac:dyDescent="0.25">
      <c r="A25" s="302" t="s">
        <v>12</v>
      </c>
      <c r="B25" s="314" t="s">
        <v>310</v>
      </c>
      <c r="C25" s="356">
        <v>27856459</v>
      </c>
      <c r="D25" s="356">
        <v>28792735</v>
      </c>
    </row>
    <row r="26" spans="1:4" x14ac:dyDescent="0.25">
      <c r="A26" s="302" t="s">
        <v>13</v>
      </c>
      <c r="B26" s="314" t="s">
        <v>311</v>
      </c>
      <c r="C26" s="356">
        <v>229215524</v>
      </c>
      <c r="D26" s="356">
        <v>217325352</v>
      </c>
    </row>
    <row r="27" spans="1:4" x14ac:dyDescent="0.25">
      <c r="A27" s="302" t="s">
        <v>14</v>
      </c>
      <c r="B27" s="314" t="s">
        <v>312</v>
      </c>
      <c r="C27" s="356"/>
      <c r="D27" s="356"/>
    </row>
    <row r="28" spans="1:4" x14ac:dyDescent="0.25">
      <c r="A28" s="302" t="s">
        <v>15</v>
      </c>
      <c r="B28" s="314" t="s">
        <v>313</v>
      </c>
      <c r="C28" s="356">
        <v>3005972</v>
      </c>
      <c r="D28" s="356">
        <v>37444130</v>
      </c>
    </row>
    <row r="29" spans="1:4" x14ac:dyDescent="0.25">
      <c r="A29" s="19" t="s">
        <v>245</v>
      </c>
      <c r="B29" s="364" t="s">
        <v>314</v>
      </c>
      <c r="C29" s="358">
        <f>C25+C26+C27+C28</f>
        <v>260077955</v>
      </c>
      <c r="D29" s="358">
        <f>D25+D26+D27+D28</f>
        <v>283562217</v>
      </c>
    </row>
    <row r="30" spans="1:4" x14ac:dyDescent="0.25">
      <c r="A30" s="302" t="s">
        <v>16</v>
      </c>
      <c r="B30" s="314" t="s">
        <v>315</v>
      </c>
      <c r="C30" s="356">
        <v>436666996</v>
      </c>
      <c r="D30" s="356">
        <v>536868253</v>
      </c>
    </row>
    <row r="31" spans="1:4" x14ac:dyDescent="0.25">
      <c r="A31" s="302" t="s">
        <v>17</v>
      </c>
      <c r="B31" s="314" t="s">
        <v>316</v>
      </c>
      <c r="C31" s="356">
        <v>76090679</v>
      </c>
      <c r="D31" s="356">
        <v>90219716</v>
      </c>
    </row>
    <row r="32" spans="1:4" x14ac:dyDescent="0.25">
      <c r="A32" s="302" t="s">
        <v>18</v>
      </c>
      <c r="B32" s="314" t="s">
        <v>317</v>
      </c>
      <c r="C32" s="356">
        <v>71639259</v>
      </c>
      <c r="D32" s="356">
        <v>86443526</v>
      </c>
    </row>
    <row r="33" spans="1:4" x14ac:dyDescent="0.25">
      <c r="A33" s="306" t="s">
        <v>276</v>
      </c>
      <c r="B33" s="362" t="s">
        <v>318</v>
      </c>
      <c r="C33" s="357">
        <f>C30+C31+C32</f>
        <v>584396934</v>
      </c>
      <c r="D33" s="357">
        <f>D30+D31+D32</f>
        <v>713531495</v>
      </c>
    </row>
    <row r="34" spans="1:4" x14ac:dyDescent="0.25">
      <c r="A34" s="306" t="s">
        <v>319</v>
      </c>
      <c r="B34" s="362" t="s">
        <v>320</v>
      </c>
      <c r="C34" s="357">
        <v>182852377</v>
      </c>
      <c r="D34" s="357">
        <v>175481520</v>
      </c>
    </row>
    <row r="35" spans="1:4" x14ac:dyDescent="0.25">
      <c r="A35" s="306" t="s">
        <v>321</v>
      </c>
      <c r="B35" s="362" t="s">
        <v>322</v>
      </c>
      <c r="C35" s="357">
        <v>1075329400</v>
      </c>
      <c r="D35" s="357">
        <v>914011460</v>
      </c>
    </row>
    <row r="36" spans="1:4" ht="15.75" x14ac:dyDescent="0.25">
      <c r="A36" s="16" t="s">
        <v>237</v>
      </c>
      <c r="B36" s="365" t="s">
        <v>323</v>
      </c>
      <c r="C36" s="359">
        <f>C13+C24-C29-C33-C34-C35</f>
        <v>-85043109</v>
      </c>
      <c r="D36" s="359">
        <f>D13+D24-D29-D33-D34-D35</f>
        <v>253218430</v>
      </c>
    </row>
    <row r="37" spans="1:4" x14ac:dyDescent="0.25">
      <c r="A37" s="302" t="s">
        <v>19</v>
      </c>
      <c r="B37" s="366" t="s">
        <v>324</v>
      </c>
      <c r="C37" s="356"/>
      <c r="D37" s="356"/>
    </row>
    <row r="38" spans="1:4" x14ac:dyDescent="0.25">
      <c r="A38" s="538" t="s">
        <v>20</v>
      </c>
      <c r="B38" s="545" t="s">
        <v>325</v>
      </c>
      <c r="C38" s="540"/>
      <c r="D38" s="540"/>
    </row>
    <row r="39" spans="1:4" x14ac:dyDescent="0.25">
      <c r="A39" s="538"/>
      <c r="B39" s="545"/>
      <c r="C39" s="540"/>
      <c r="D39" s="540"/>
    </row>
    <row r="40" spans="1:4" x14ac:dyDescent="0.25">
      <c r="A40" s="538" t="s">
        <v>21</v>
      </c>
      <c r="B40" s="539" t="s">
        <v>326</v>
      </c>
      <c r="C40" s="540"/>
      <c r="D40" s="540"/>
    </row>
    <row r="41" spans="1:4" x14ac:dyDescent="0.25">
      <c r="A41" s="538"/>
      <c r="B41" s="539"/>
      <c r="C41" s="540"/>
      <c r="D41" s="540"/>
    </row>
    <row r="42" spans="1:4" x14ac:dyDescent="0.25">
      <c r="A42" s="538" t="s">
        <v>22</v>
      </c>
      <c r="B42" s="544" t="s">
        <v>327</v>
      </c>
      <c r="C42" s="540"/>
      <c r="D42" s="540"/>
    </row>
    <row r="43" spans="1:4" x14ac:dyDescent="0.25">
      <c r="A43" s="538"/>
      <c r="B43" s="544"/>
      <c r="C43" s="540"/>
      <c r="D43" s="540"/>
    </row>
    <row r="44" spans="1:4" x14ac:dyDescent="0.25">
      <c r="A44" s="302" t="s">
        <v>23</v>
      </c>
      <c r="B44" s="363" t="s">
        <v>328</v>
      </c>
      <c r="C44" s="356"/>
      <c r="D44" s="356"/>
    </row>
    <row r="45" spans="1:4" x14ac:dyDescent="0.25">
      <c r="A45" s="306" t="s">
        <v>329</v>
      </c>
      <c r="B45" s="362" t="s">
        <v>330</v>
      </c>
      <c r="C45" s="357">
        <f>C38+C40+C42+C44</f>
        <v>0</v>
      </c>
      <c r="D45" s="357">
        <f>D38+D40+D42+D44</f>
        <v>0</v>
      </c>
    </row>
    <row r="46" spans="1:4" x14ac:dyDescent="0.25">
      <c r="A46" s="302" t="s">
        <v>26</v>
      </c>
      <c r="B46" s="363" t="s">
        <v>331</v>
      </c>
      <c r="C46" s="356"/>
      <c r="D46" s="356"/>
    </row>
    <row r="47" spans="1:4" x14ac:dyDescent="0.25">
      <c r="A47" s="302" t="s">
        <v>27</v>
      </c>
      <c r="B47" s="363" t="s">
        <v>332</v>
      </c>
      <c r="C47" s="356"/>
      <c r="D47" s="356"/>
    </row>
    <row r="48" spans="1:4" x14ac:dyDescent="0.25">
      <c r="A48" s="302" t="s">
        <v>28</v>
      </c>
      <c r="B48" s="314" t="s">
        <v>333</v>
      </c>
      <c r="C48" s="356">
        <v>13921038</v>
      </c>
      <c r="D48" s="356">
        <v>9185832</v>
      </c>
    </row>
    <row r="49" spans="1:4" x14ac:dyDescent="0.25">
      <c r="A49" s="302" t="s">
        <v>29</v>
      </c>
      <c r="B49" s="363" t="s">
        <v>334</v>
      </c>
      <c r="C49" s="356">
        <v>0</v>
      </c>
      <c r="D49" s="356">
        <v>0</v>
      </c>
    </row>
    <row r="50" spans="1:4" x14ac:dyDescent="0.25">
      <c r="A50" s="302" t="s">
        <v>30</v>
      </c>
      <c r="B50" s="314" t="s">
        <v>335</v>
      </c>
      <c r="C50" s="356"/>
      <c r="D50" s="356"/>
    </row>
    <row r="51" spans="1:4" x14ac:dyDescent="0.25">
      <c r="A51" s="306" t="s">
        <v>336</v>
      </c>
      <c r="B51" s="362" t="s">
        <v>337</v>
      </c>
      <c r="C51" s="357">
        <f>C46+C47+C48+C49+C50</f>
        <v>13921038</v>
      </c>
      <c r="D51" s="357">
        <f>D46+D47+D48+D49+D50</f>
        <v>9185832</v>
      </c>
    </row>
    <row r="52" spans="1:4" ht="15.75" x14ac:dyDescent="0.25">
      <c r="A52" s="16" t="s">
        <v>247</v>
      </c>
      <c r="B52" s="365" t="s">
        <v>338</v>
      </c>
      <c r="C52" s="359">
        <f>C45-C51</f>
        <v>-13921038</v>
      </c>
      <c r="D52" s="359">
        <f>D45-D51</f>
        <v>-9185832</v>
      </c>
    </row>
    <row r="53" spans="1:4" ht="16.5" thickBot="1" x14ac:dyDescent="0.3">
      <c r="A53" s="17" t="s">
        <v>251</v>
      </c>
      <c r="B53" s="367" t="s">
        <v>339</v>
      </c>
      <c r="C53" s="360">
        <f>C36+C52</f>
        <v>-98964147</v>
      </c>
      <c r="D53" s="360">
        <f>D36+D52</f>
        <v>244032598</v>
      </c>
    </row>
  </sheetData>
  <mergeCells count="36">
    <mergeCell ref="A42:A43"/>
    <mergeCell ref="B42:B43"/>
    <mergeCell ref="C42:C43"/>
    <mergeCell ref="D42:D43"/>
    <mergeCell ref="A38:A39"/>
    <mergeCell ref="B38:B39"/>
    <mergeCell ref="C38:C39"/>
    <mergeCell ref="D38:D39"/>
    <mergeCell ref="A40:A41"/>
    <mergeCell ref="B40:B41"/>
    <mergeCell ref="C40:C41"/>
    <mergeCell ref="D40:D41"/>
    <mergeCell ref="A18:A19"/>
    <mergeCell ref="B18:B19"/>
    <mergeCell ref="C18:C19"/>
    <mergeCell ref="D18:D19"/>
    <mergeCell ref="A20:A21"/>
    <mergeCell ref="B20:B21"/>
    <mergeCell ref="C20:C21"/>
    <mergeCell ref="D20:D21"/>
    <mergeCell ref="A11:A12"/>
    <mergeCell ref="B11:B12"/>
    <mergeCell ref="C11:C12"/>
    <mergeCell ref="D11:D12"/>
    <mergeCell ref="A13:A14"/>
    <mergeCell ref="B13:B14"/>
    <mergeCell ref="C13:C14"/>
    <mergeCell ref="D13:D14"/>
    <mergeCell ref="A1:D1"/>
    <mergeCell ref="A2:D2"/>
    <mergeCell ref="A3:D3"/>
    <mergeCell ref="A6:B7"/>
    <mergeCell ref="A9:A10"/>
    <mergeCell ref="B9:B10"/>
    <mergeCell ref="C9:C10"/>
    <mergeCell ref="D9:D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A2" sqref="A2:F2"/>
    </sheetView>
  </sheetViews>
  <sheetFormatPr defaultRowHeight="15" x14ac:dyDescent="0.25"/>
  <cols>
    <col min="1" max="1" width="36.42578125" customWidth="1"/>
    <col min="2" max="2" width="18" customWidth="1"/>
    <col min="3" max="3" width="16.5703125" customWidth="1"/>
    <col min="4" max="4" width="19.42578125" customWidth="1"/>
    <col min="5" max="5" width="22.5703125" customWidth="1"/>
    <col min="6" max="6" width="16.42578125" customWidth="1"/>
  </cols>
  <sheetData>
    <row r="1" spans="1:6" ht="15.75" thickBot="1" x14ac:dyDescent="0.3">
      <c r="C1" s="546" t="s">
        <v>457</v>
      </c>
      <c r="D1" s="546"/>
      <c r="E1" s="546"/>
      <c r="F1" s="546"/>
    </row>
    <row r="2" spans="1:6" s="371" customFormat="1" ht="57.75" thickBot="1" x14ac:dyDescent="0.3">
      <c r="A2" s="368" t="s">
        <v>458</v>
      </c>
      <c r="B2" s="369" t="s">
        <v>447</v>
      </c>
      <c r="C2" s="368" t="s">
        <v>448</v>
      </c>
      <c r="D2" s="369" t="s">
        <v>449</v>
      </c>
      <c r="E2" s="368" t="s">
        <v>450</v>
      </c>
      <c r="F2" s="370" t="s">
        <v>451</v>
      </c>
    </row>
    <row r="3" spans="1:6" ht="15.75" thickBot="1" x14ac:dyDescent="0.3">
      <c r="A3" s="372" t="s">
        <v>452</v>
      </c>
      <c r="B3" s="373">
        <v>6</v>
      </c>
      <c r="C3" s="373">
        <f>C4</f>
        <v>0</v>
      </c>
      <c r="D3" s="373">
        <v>2</v>
      </c>
      <c r="E3" s="373">
        <f>E4</f>
        <v>0</v>
      </c>
      <c r="F3" s="373">
        <f>SUM(B3:E3)</f>
        <v>8</v>
      </c>
    </row>
    <row r="4" spans="1:6" ht="30.75" thickBot="1" x14ac:dyDescent="0.3">
      <c r="A4" s="376" t="s">
        <v>453</v>
      </c>
      <c r="B4" s="377">
        <v>6</v>
      </c>
      <c r="C4" s="378">
        <v>0</v>
      </c>
      <c r="D4" s="377">
        <v>2</v>
      </c>
      <c r="E4" s="378">
        <v>0</v>
      </c>
      <c r="F4" s="379">
        <f t="shared" ref="F4:F6" si="0">SUM(B4:E4)</f>
        <v>8</v>
      </c>
    </row>
    <row r="5" spans="1:6" ht="15.75" thickBot="1" x14ac:dyDescent="0.3">
      <c r="A5" s="380" t="s">
        <v>454</v>
      </c>
      <c r="B5" s="373">
        <f>B6</f>
        <v>1</v>
      </c>
      <c r="C5" s="373">
        <f t="shared" ref="C5:E5" si="1">C6</f>
        <v>0</v>
      </c>
      <c r="D5" s="381">
        <f t="shared" si="1"/>
        <v>15</v>
      </c>
      <c r="E5" s="373">
        <f t="shared" si="1"/>
        <v>0</v>
      </c>
      <c r="F5" s="382">
        <f t="shared" si="0"/>
        <v>16</v>
      </c>
    </row>
    <row r="6" spans="1:6" ht="30.75" thickBot="1" x14ac:dyDescent="0.3">
      <c r="A6" s="376" t="s">
        <v>453</v>
      </c>
      <c r="B6" s="377">
        <v>1</v>
      </c>
      <c r="C6" s="378">
        <v>0</v>
      </c>
      <c r="D6" s="377">
        <v>15</v>
      </c>
      <c r="E6" s="378">
        <v>0</v>
      </c>
      <c r="F6" s="379">
        <f t="shared" si="0"/>
        <v>16</v>
      </c>
    </row>
    <row r="7" spans="1:6" ht="15.75" thickBot="1" x14ac:dyDescent="0.3">
      <c r="A7" s="380" t="s">
        <v>371</v>
      </c>
      <c r="B7" s="381">
        <f>B8</f>
        <v>0</v>
      </c>
      <c r="C7" s="373">
        <f t="shared" ref="C7:E7" si="2">C8</f>
        <v>6</v>
      </c>
      <c r="D7" s="381">
        <f t="shared" si="2"/>
        <v>0</v>
      </c>
      <c r="E7" s="373">
        <f t="shared" si="2"/>
        <v>0</v>
      </c>
      <c r="F7" s="382">
        <f>SUM(B7:E7)</f>
        <v>6</v>
      </c>
    </row>
    <row r="8" spans="1:6" ht="30.75" thickBot="1" x14ac:dyDescent="0.3">
      <c r="A8" s="376" t="s">
        <v>453</v>
      </c>
      <c r="B8" s="377">
        <v>0</v>
      </c>
      <c r="C8" s="378">
        <v>6</v>
      </c>
      <c r="D8" s="377">
        <v>0</v>
      </c>
      <c r="E8" s="378">
        <v>0</v>
      </c>
      <c r="F8" s="379">
        <f>SUM(B8:E8)</f>
        <v>6</v>
      </c>
    </row>
    <row r="9" spans="1:6" ht="15.75" thickBot="1" x14ac:dyDescent="0.3">
      <c r="A9" s="380" t="s">
        <v>455</v>
      </c>
      <c r="B9" s="373">
        <f>B10</f>
        <v>5</v>
      </c>
      <c r="C9" s="373">
        <f t="shared" ref="C9:E9" si="3">C10</f>
        <v>10</v>
      </c>
      <c r="D9" s="373">
        <f t="shared" si="3"/>
        <v>0</v>
      </c>
      <c r="E9" s="373">
        <f t="shared" si="3"/>
        <v>31</v>
      </c>
      <c r="F9" s="382">
        <f>SUM(B9:E9)</f>
        <v>46</v>
      </c>
    </row>
    <row r="10" spans="1:6" ht="30.75" thickBot="1" x14ac:dyDescent="0.3">
      <c r="A10" s="374" t="s">
        <v>453</v>
      </c>
      <c r="B10" s="377">
        <v>5</v>
      </c>
      <c r="C10" s="378">
        <v>10</v>
      </c>
      <c r="D10" s="377">
        <v>0</v>
      </c>
      <c r="E10" s="378">
        <v>31</v>
      </c>
      <c r="F10" s="375">
        <f>SUM(B10:E10)</f>
        <v>46</v>
      </c>
    </row>
    <row r="11" spans="1:6" ht="30" thickBot="1" x14ac:dyDescent="0.3">
      <c r="A11" s="383" t="s">
        <v>456</v>
      </c>
      <c r="B11" s="384">
        <f>B3+B5+B9+B7</f>
        <v>12</v>
      </c>
      <c r="C11" s="384">
        <f>C3+C5+C9+C7</f>
        <v>16</v>
      </c>
      <c r="D11" s="384">
        <f>D3+D5+D9+D7</f>
        <v>17</v>
      </c>
      <c r="E11" s="384">
        <f>E3+E5+E9+E7</f>
        <v>31</v>
      </c>
      <c r="F11" s="384">
        <f>F3+F5+F7+F9</f>
        <v>76</v>
      </c>
    </row>
  </sheetData>
  <mergeCells count="1">
    <mergeCell ref="C1:F1"/>
  </mergeCells>
  <pageMargins left="0.7" right="0.7" top="0.75" bottom="0.75" header="0.3" footer="0.3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workbookViewId="0">
      <selection activeCell="A9" sqref="A9:M10"/>
    </sheetView>
  </sheetViews>
  <sheetFormatPr defaultRowHeight="15" x14ac:dyDescent="0.25"/>
  <cols>
    <col min="1" max="1" width="7.42578125" customWidth="1"/>
    <col min="2" max="2" width="32.85546875" customWidth="1"/>
    <col min="3" max="3" width="48.28515625" bestFit="1" customWidth="1"/>
    <col min="4" max="4" width="22.140625" bestFit="1" customWidth="1"/>
    <col min="5" max="5" width="13.5703125" bestFit="1" customWidth="1"/>
    <col min="6" max="6" width="19.42578125" customWidth="1"/>
    <col min="7" max="8" width="14.5703125" bestFit="1" customWidth="1"/>
    <col min="9" max="9" width="14.85546875" customWidth="1"/>
    <col min="10" max="12" width="12.42578125" bestFit="1" customWidth="1"/>
    <col min="13" max="13" width="13.5703125" bestFit="1" customWidth="1"/>
  </cols>
  <sheetData>
    <row r="1" spans="1:18" ht="28.5" x14ac:dyDescent="0.45">
      <c r="A1" s="531" t="s">
        <v>437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247"/>
      <c r="O1" s="247"/>
      <c r="P1" s="247"/>
      <c r="Q1" s="247"/>
      <c r="R1" s="247"/>
    </row>
    <row r="2" spans="1:18" x14ac:dyDescent="0.25">
      <c r="A2" s="551" t="s">
        <v>340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</row>
    <row r="3" spans="1:18" x14ac:dyDescent="0.25">
      <c r="A3" s="551" t="s">
        <v>341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</row>
    <row r="4" spans="1:18" x14ac:dyDescent="0.25">
      <c r="E4" s="519"/>
      <c r="F4" s="519"/>
      <c r="G4" s="519"/>
    </row>
    <row r="8" spans="1:18" ht="16.5" thickBot="1" x14ac:dyDescent="0.3">
      <c r="A8" s="552" t="s">
        <v>342</v>
      </c>
      <c r="B8" s="552"/>
    </row>
    <row r="9" spans="1:18" x14ac:dyDescent="0.25">
      <c r="A9" s="553" t="s">
        <v>343</v>
      </c>
      <c r="B9" s="549" t="s">
        <v>344</v>
      </c>
      <c r="C9" s="549" t="s">
        <v>233</v>
      </c>
      <c r="D9" s="547" t="s">
        <v>345</v>
      </c>
      <c r="E9" s="549" t="s">
        <v>346</v>
      </c>
      <c r="F9" s="547" t="s">
        <v>459</v>
      </c>
      <c r="G9" s="549" t="s">
        <v>347</v>
      </c>
      <c r="H9" s="549"/>
      <c r="I9" s="549"/>
      <c r="J9" s="438" t="s">
        <v>348</v>
      </c>
      <c r="K9" s="438" t="s">
        <v>349</v>
      </c>
      <c r="L9" s="438" t="s">
        <v>460</v>
      </c>
      <c r="M9" s="439" t="s">
        <v>350</v>
      </c>
    </row>
    <row r="10" spans="1:18" ht="15.75" thickBot="1" x14ac:dyDescent="0.3">
      <c r="A10" s="554"/>
      <c r="B10" s="555"/>
      <c r="C10" s="555"/>
      <c r="D10" s="548"/>
      <c r="E10" s="555"/>
      <c r="F10" s="548"/>
      <c r="G10" s="440" t="s">
        <v>351</v>
      </c>
      <c r="H10" s="440" t="s">
        <v>352</v>
      </c>
      <c r="I10" s="440" t="s">
        <v>353</v>
      </c>
      <c r="J10" s="440" t="s">
        <v>351</v>
      </c>
      <c r="K10" s="440" t="s">
        <v>351</v>
      </c>
      <c r="L10" s="440" t="s">
        <v>351</v>
      </c>
      <c r="M10" s="441" t="s">
        <v>351</v>
      </c>
    </row>
    <row r="11" spans="1:18" x14ac:dyDescent="0.25">
      <c r="A11" s="308" t="s">
        <v>3</v>
      </c>
      <c r="B11" s="309" t="s">
        <v>354</v>
      </c>
      <c r="C11" s="309" t="s">
        <v>355</v>
      </c>
      <c r="D11" s="310">
        <v>42109</v>
      </c>
      <c r="E11" s="311">
        <v>44400000</v>
      </c>
      <c r="F11" s="311">
        <v>43200000</v>
      </c>
      <c r="G11" s="311">
        <v>1200000</v>
      </c>
      <c r="H11" s="311">
        <v>3010</v>
      </c>
      <c r="I11" s="311">
        <v>1500</v>
      </c>
      <c r="J11" s="311">
        <v>0</v>
      </c>
      <c r="K11" s="311">
        <v>0</v>
      </c>
      <c r="L11" s="311">
        <v>0</v>
      </c>
      <c r="M11" s="312">
        <v>0</v>
      </c>
    </row>
    <row r="12" spans="1:18" x14ac:dyDescent="0.25">
      <c r="A12" s="302" t="s">
        <v>4</v>
      </c>
      <c r="B12" s="303" t="s">
        <v>356</v>
      </c>
      <c r="C12" s="303" t="s">
        <v>357</v>
      </c>
      <c r="D12" s="313">
        <v>43054</v>
      </c>
      <c r="E12" s="304">
        <v>80000000</v>
      </c>
      <c r="F12" s="304">
        <v>54984000</v>
      </c>
      <c r="G12" s="304">
        <v>8352000</v>
      </c>
      <c r="H12" s="304">
        <v>2145424</v>
      </c>
      <c r="I12" s="304">
        <v>107272</v>
      </c>
      <c r="J12" s="304">
        <v>8352000</v>
      </c>
      <c r="K12" s="304">
        <v>8312000</v>
      </c>
      <c r="L12" s="304"/>
      <c r="M12" s="305">
        <v>0</v>
      </c>
    </row>
    <row r="13" spans="1:18" x14ac:dyDescent="0.25">
      <c r="A13" s="302" t="s">
        <v>5</v>
      </c>
      <c r="B13" s="303" t="s">
        <v>358</v>
      </c>
      <c r="C13" s="303" t="s">
        <v>359</v>
      </c>
      <c r="D13" s="313">
        <v>43487</v>
      </c>
      <c r="E13" s="304">
        <v>60000000</v>
      </c>
      <c r="F13" s="304">
        <v>30000000</v>
      </c>
      <c r="G13" s="304">
        <v>7500000</v>
      </c>
      <c r="H13" s="304">
        <v>2557501</v>
      </c>
      <c r="I13" s="304">
        <v>53337</v>
      </c>
      <c r="J13" s="304">
        <v>7500000</v>
      </c>
      <c r="K13" s="304">
        <v>7500000</v>
      </c>
      <c r="L13" s="304">
        <v>7500000</v>
      </c>
      <c r="M13" s="305"/>
    </row>
    <row r="14" spans="1:18" x14ac:dyDescent="0.25">
      <c r="A14" s="302" t="s">
        <v>6</v>
      </c>
      <c r="B14" s="303" t="s">
        <v>360</v>
      </c>
      <c r="C14" s="303" t="s">
        <v>361</v>
      </c>
      <c r="D14" s="313">
        <v>43881</v>
      </c>
      <c r="E14" s="304">
        <v>79272586</v>
      </c>
      <c r="F14" s="304">
        <v>28901495</v>
      </c>
      <c r="G14" s="304">
        <v>9909084</v>
      </c>
      <c r="H14" s="304">
        <v>4452864</v>
      </c>
      <c r="I14" s="304">
        <v>92865</v>
      </c>
      <c r="J14" s="304">
        <v>9909084</v>
      </c>
      <c r="K14" s="304">
        <v>9909084</v>
      </c>
      <c r="L14" s="304">
        <v>9909084</v>
      </c>
      <c r="M14" s="305">
        <v>10734755</v>
      </c>
    </row>
    <row r="15" spans="1:18" x14ac:dyDescent="0.25">
      <c r="A15" s="302"/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14"/>
      <c r="M15" s="315"/>
    </row>
    <row r="16" spans="1:18" ht="15.75" thickBot="1" x14ac:dyDescent="0.3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8"/>
      <c r="M16" s="319"/>
    </row>
    <row r="20" spans="1:13" x14ac:dyDescent="0.25">
      <c r="A20" s="320"/>
      <c r="B20" s="321"/>
      <c r="C20" s="320"/>
      <c r="D20" s="322"/>
      <c r="E20" s="322"/>
      <c r="F20" s="322"/>
      <c r="G20" s="322"/>
      <c r="H20" s="322"/>
      <c r="K20" s="322"/>
      <c r="L20" s="550"/>
      <c r="M20" s="550"/>
    </row>
    <row r="21" spans="1:13" x14ac:dyDescent="0.25">
      <c r="A21" s="321"/>
      <c r="B21" s="321"/>
      <c r="C21" s="321"/>
      <c r="D21" s="322"/>
      <c r="E21" s="322"/>
      <c r="F21" s="322"/>
      <c r="G21" s="322"/>
      <c r="H21" s="322"/>
    </row>
    <row r="22" spans="1:13" x14ac:dyDescent="0.25">
      <c r="A22" s="321"/>
      <c r="B22" s="321"/>
      <c r="C22" s="321"/>
      <c r="D22" s="322"/>
      <c r="E22" s="322"/>
      <c r="F22" s="322"/>
      <c r="G22" s="322"/>
      <c r="H22" s="322"/>
    </row>
  </sheetData>
  <mergeCells count="13">
    <mergeCell ref="F9:F10"/>
    <mergeCell ref="G9:I9"/>
    <mergeCell ref="L20:M20"/>
    <mergeCell ref="A1:M1"/>
    <mergeCell ref="A2:M2"/>
    <mergeCell ref="A3:M3"/>
    <mergeCell ref="E4:G4"/>
    <mergeCell ref="A8:B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1.sz.tábla</vt:lpstr>
      <vt:lpstr>2.sz.tábla</vt:lpstr>
      <vt:lpstr>3.sz.tábla</vt:lpstr>
      <vt:lpstr>4.sz.tábla</vt:lpstr>
      <vt:lpstr>5.sz.tábla</vt:lpstr>
      <vt:lpstr>6.sz.tábla</vt:lpstr>
      <vt:lpstr>7.sz.tábla</vt:lpstr>
      <vt:lpstr>8.sz.tábla</vt:lpstr>
      <vt:lpstr>9.sz.tábla</vt:lpstr>
      <vt:lpstr>10.sz.tábla</vt:lpstr>
      <vt:lpstr>11.sz.tábla</vt:lpstr>
      <vt:lpstr>12.sz.tábla</vt:lpstr>
      <vt:lpstr>13.sz.tábla</vt:lpstr>
      <vt:lpstr>14.sz.tábla</vt:lpstr>
      <vt:lpstr>15.sz.tábla</vt:lpstr>
      <vt:lpstr>16.sz.tábla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2026-05-19T09:28:42Z</dcterms:modified>
</cp:coreProperties>
</file>