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340" windowHeight="9015" activeTab="9"/>
  </bookViews>
  <sheets>
    <sheet name="1.sz.tábla" sheetId="1" r:id="rId1"/>
    <sheet name="2.sz.tábla" sheetId="2" r:id="rId2"/>
    <sheet name="2.1.sz.tábla" sheetId="8" r:id="rId3"/>
    <sheet name="2.2.sz.tábla" sheetId="9" r:id="rId4"/>
    <sheet name="2.3.sz.tábla" sheetId="10" r:id="rId5"/>
    <sheet name="3.sz.tábla" sheetId="3" r:id="rId6"/>
    <sheet name="4.sz.tábla" sheetId="4" r:id="rId7"/>
    <sheet name="5.sz.tábla" sheetId="5" r:id="rId8"/>
    <sheet name="6.sz.tábla" sheetId="6" r:id="rId9"/>
    <sheet name="7.sz.tábla" sheetId="7" r:id="rId10"/>
  </sheets>
  <calcPr calcId="152511"/>
</workbook>
</file>

<file path=xl/calcChain.xml><?xml version="1.0" encoding="utf-8"?>
<calcChain xmlns="http://schemas.openxmlformats.org/spreadsheetml/2006/main">
  <c r="K25" i="8" l="1"/>
  <c r="H20" i="8"/>
  <c r="D27" i="9"/>
  <c r="E23" i="10" l="1"/>
  <c r="D23" i="10"/>
  <c r="C23" i="10"/>
  <c r="E27" i="9"/>
  <c r="C27" i="9"/>
  <c r="Q27" i="8"/>
  <c r="P27" i="8"/>
  <c r="O27" i="8"/>
  <c r="Q26" i="8"/>
  <c r="P26" i="8"/>
  <c r="O26" i="8"/>
  <c r="N25" i="8"/>
  <c r="M25" i="8"/>
  <c r="L25" i="8"/>
  <c r="J25" i="8"/>
  <c r="I25" i="8"/>
  <c r="H25" i="8"/>
  <c r="G25" i="8"/>
  <c r="F25" i="8"/>
  <c r="E25" i="8"/>
  <c r="D25" i="8"/>
  <c r="Q24" i="8"/>
  <c r="P24" i="8"/>
  <c r="O24" i="8"/>
  <c r="Q23" i="8"/>
  <c r="P23" i="8"/>
  <c r="O23" i="8"/>
  <c r="Q22" i="8"/>
  <c r="P22" i="8"/>
  <c r="O22" i="8"/>
  <c r="Q21" i="8"/>
  <c r="P21" i="8"/>
  <c r="O21" i="8"/>
  <c r="N20" i="8"/>
  <c r="M20" i="8"/>
  <c r="M28" i="8" s="1"/>
  <c r="L20" i="8"/>
  <c r="K20" i="8"/>
  <c r="J20" i="8"/>
  <c r="I20" i="8"/>
  <c r="G20" i="8"/>
  <c r="F20" i="8"/>
  <c r="E20" i="8"/>
  <c r="D20" i="8"/>
  <c r="Q19" i="8"/>
  <c r="P19" i="8"/>
  <c r="O19" i="8"/>
  <c r="Q18" i="8"/>
  <c r="P18" i="8"/>
  <c r="O18" i="8"/>
  <c r="N17" i="8"/>
  <c r="N28" i="8" s="1"/>
  <c r="M17" i="8"/>
  <c r="L17" i="8"/>
  <c r="K17" i="8"/>
  <c r="J17" i="8"/>
  <c r="I17" i="8"/>
  <c r="H17" i="8"/>
  <c r="G17" i="8"/>
  <c r="F17" i="8"/>
  <c r="E17" i="8"/>
  <c r="D17" i="8"/>
  <c r="Q16" i="8"/>
  <c r="P16" i="8"/>
  <c r="Q15" i="8"/>
  <c r="P15" i="8"/>
  <c r="O15" i="8"/>
  <c r="Q14" i="8"/>
  <c r="P14" i="8"/>
  <c r="O14" i="8"/>
  <c r="D51" i="7"/>
  <c r="C51" i="7"/>
  <c r="D45" i="7"/>
  <c r="D52" i="7" s="1"/>
  <c r="C45" i="7"/>
  <c r="C52" i="7" s="1"/>
  <c r="D33" i="7"/>
  <c r="C33" i="7"/>
  <c r="D29" i="7"/>
  <c r="C29" i="7"/>
  <c r="D24" i="7"/>
  <c r="C24" i="7"/>
  <c r="D17" i="7"/>
  <c r="C17" i="7"/>
  <c r="D13" i="7"/>
  <c r="D36" i="7" s="1"/>
  <c r="D53" i="7" s="1"/>
  <c r="C13" i="7"/>
  <c r="C36" i="7" s="1"/>
  <c r="C53" i="7" s="1"/>
  <c r="D37" i="6"/>
  <c r="C37" i="6"/>
  <c r="D30" i="6"/>
  <c r="C30" i="6"/>
  <c r="C42" i="6" s="1"/>
  <c r="D24" i="6"/>
  <c r="C24" i="6"/>
  <c r="D20" i="6"/>
  <c r="C20" i="6"/>
  <c r="D15" i="6"/>
  <c r="C15" i="6"/>
  <c r="D7" i="6"/>
  <c r="D29" i="6" s="1"/>
  <c r="C7" i="6"/>
  <c r="C29" i="6" s="1"/>
  <c r="B19" i="5"/>
  <c r="B16" i="5"/>
  <c r="B20" i="5" s="1"/>
  <c r="B12" i="5"/>
  <c r="B9" i="5"/>
  <c r="P20" i="8" l="1"/>
  <c r="D28" i="8"/>
  <c r="F28" i="8"/>
  <c r="H28" i="8"/>
  <c r="J28" i="8"/>
  <c r="L28" i="8"/>
  <c r="O25" i="8"/>
  <c r="P25" i="8"/>
  <c r="Q25" i="8"/>
  <c r="O20" i="8"/>
  <c r="Q20" i="8"/>
  <c r="I28" i="8"/>
  <c r="K28" i="8"/>
  <c r="J34" i="8" s="1"/>
  <c r="G28" i="8"/>
  <c r="D42" i="6"/>
  <c r="B13" i="5"/>
  <c r="B21" i="5" s="1"/>
  <c r="P17" i="8"/>
  <c r="E28" i="8"/>
  <c r="O17" i="8"/>
  <c r="Q17" i="8"/>
  <c r="O28" i="8" l="1"/>
  <c r="Q28" i="8"/>
  <c r="P28" i="8"/>
  <c r="L16" i="4" l="1"/>
  <c r="L10" i="4"/>
  <c r="L11" i="4"/>
  <c r="L12" i="4"/>
  <c r="L13" i="4"/>
  <c r="L14" i="4"/>
  <c r="F16" i="4"/>
  <c r="F33" i="4"/>
  <c r="F35" i="4"/>
  <c r="F17" i="4"/>
  <c r="F18" i="4"/>
  <c r="F19" i="4"/>
  <c r="F20" i="4"/>
  <c r="F21" i="4"/>
  <c r="I29" i="3"/>
  <c r="I46" i="1"/>
  <c r="I47" i="1"/>
  <c r="I31" i="1"/>
  <c r="I39" i="2"/>
  <c r="I40" i="2"/>
  <c r="I41" i="2"/>
  <c r="I10" i="2"/>
  <c r="I14" i="2"/>
  <c r="I27" i="2"/>
  <c r="E16" i="4" l="1"/>
  <c r="C33" i="4"/>
  <c r="D33" i="4"/>
  <c r="E33" i="4"/>
  <c r="K16" i="4"/>
  <c r="K10" i="4"/>
  <c r="K11" i="4"/>
  <c r="K12" i="4"/>
  <c r="K13" i="4"/>
  <c r="K14" i="4"/>
  <c r="E35" i="4"/>
  <c r="E17" i="4"/>
  <c r="E18" i="4"/>
  <c r="E19" i="4"/>
  <c r="E20" i="4"/>
  <c r="E21" i="4"/>
  <c r="H29" i="3"/>
  <c r="H46" i="1"/>
  <c r="H47" i="1"/>
  <c r="H8" i="3"/>
  <c r="H39" i="2"/>
  <c r="H40" i="2"/>
  <c r="H41" i="2"/>
  <c r="H31" i="1"/>
  <c r="D16" i="4" l="1"/>
  <c r="J16" i="4"/>
  <c r="J10" i="4"/>
  <c r="J11" i="4"/>
  <c r="J12" i="4"/>
  <c r="J13" i="4"/>
  <c r="J14" i="4"/>
  <c r="D35" i="4"/>
  <c r="D17" i="4"/>
  <c r="D18" i="4"/>
  <c r="D19" i="4"/>
  <c r="D20" i="4"/>
  <c r="D21" i="4"/>
  <c r="G29" i="3" l="1"/>
  <c r="G39" i="2" l="1"/>
  <c r="G40" i="2"/>
  <c r="G41" i="2"/>
  <c r="G47" i="1"/>
  <c r="G46" i="1"/>
  <c r="G31" i="1"/>
  <c r="D29" i="3" l="1"/>
  <c r="C19" i="4" l="1"/>
  <c r="C20" i="4"/>
  <c r="B20" i="4"/>
  <c r="B18" i="4"/>
  <c r="B21" i="4"/>
  <c r="C17" i="4" l="1"/>
  <c r="C35" i="4"/>
  <c r="F31" i="1"/>
  <c r="B19" i="4" l="1"/>
  <c r="G20" i="3"/>
  <c r="H20" i="3"/>
  <c r="I20" i="3"/>
  <c r="G8" i="3"/>
  <c r="I8" i="3"/>
  <c r="E10" i="3" l="1"/>
  <c r="F10" i="3"/>
  <c r="F23" i="2" l="1"/>
  <c r="I14" i="4" s="1"/>
  <c r="I33" i="4"/>
  <c r="I34" i="4"/>
  <c r="I35" i="4"/>
  <c r="I11" i="4"/>
  <c r="B33" i="4"/>
  <c r="C21" i="4"/>
  <c r="C18" i="4"/>
  <c r="F33" i="2"/>
  <c r="I17" i="4" s="1"/>
  <c r="F38" i="1"/>
  <c r="C22" i="4" s="1"/>
  <c r="G32" i="1"/>
  <c r="G24" i="1"/>
  <c r="F28" i="1"/>
  <c r="C15" i="4" s="1"/>
  <c r="F25" i="1"/>
  <c r="C14" i="4" s="1"/>
  <c r="F21" i="1"/>
  <c r="G22" i="1"/>
  <c r="G21" i="1" s="1"/>
  <c r="F17" i="1"/>
  <c r="C11" i="4" s="1"/>
  <c r="G17" i="1"/>
  <c r="H17" i="1"/>
  <c r="I17" i="1"/>
  <c r="F9" i="1"/>
  <c r="G9" i="1"/>
  <c r="G8" i="1" s="1"/>
  <c r="H9" i="1"/>
  <c r="H8" i="1" s="1"/>
  <c r="I9" i="1"/>
  <c r="I8" i="1" s="1"/>
  <c r="F48" i="1" l="1"/>
  <c r="C16" i="4"/>
  <c r="C12" i="4"/>
  <c r="C13" i="4"/>
  <c r="F24" i="1"/>
  <c r="F8" i="1"/>
  <c r="C10" i="4"/>
  <c r="C9" i="4" s="1"/>
  <c r="H11" i="4"/>
  <c r="H35" i="4"/>
  <c r="H34" i="4"/>
  <c r="H33" i="4"/>
  <c r="B35" i="4"/>
  <c r="B34" i="4"/>
  <c r="B28" i="4"/>
  <c r="B27" i="4"/>
  <c r="B25" i="4"/>
  <c r="B24" i="4"/>
  <c r="F47" i="1" l="1"/>
  <c r="F46" i="1"/>
  <c r="F8" i="3" s="1"/>
  <c r="E33" i="2"/>
  <c r="H17" i="4" s="1"/>
  <c r="E37" i="2"/>
  <c r="H18" i="4" s="1"/>
  <c r="E23" i="2"/>
  <c r="H14" i="4" s="1"/>
  <c r="I32" i="4" l="1"/>
  <c r="I31" i="4" s="1"/>
  <c r="J32" i="4"/>
  <c r="J31" i="4" s="1"/>
  <c r="K32" i="4"/>
  <c r="L32" i="4"/>
  <c r="L31" i="4" s="1"/>
  <c r="K31" i="4"/>
  <c r="J15" i="4"/>
  <c r="K15" i="4"/>
  <c r="L15" i="4"/>
  <c r="J9" i="4"/>
  <c r="K9" i="4"/>
  <c r="L9" i="4"/>
  <c r="H32" i="4"/>
  <c r="H31" i="4" s="1"/>
  <c r="C32" i="4"/>
  <c r="C31" i="4" s="1"/>
  <c r="D32" i="4"/>
  <c r="D31" i="4" s="1"/>
  <c r="E32" i="4"/>
  <c r="E31" i="4" s="1"/>
  <c r="F32" i="4"/>
  <c r="F31" i="4" s="1"/>
  <c r="B32" i="4"/>
  <c r="B31" i="4" s="1"/>
  <c r="C26" i="4"/>
  <c r="D26" i="4"/>
  <c r="E26" i="4"/>
  <c r="F26" i="4"/>
  <c r="C23" i="4"/>
  <c r="C8" i="4" s="1"/>
  <c r="D23" i="4"/>
  <c r="E23" i="4"/>
  <c r="F23" i="4"/>
  <c r="D13" i="4"/>
  <c r="E13" i="4"/>
  <c r="F13" i="4"/>
  <c r="D9" i="4"/>
  <c r="D8" i="4" s="1"/>
  <c r="E9" i="4"/>
  <c r="F9" i="4"/>
  <c r="F8" i="4" s="1"/>
  <c r="F39" i="4" s="1"/>
  <c r="B26" i="4"/>
  <c r="B23" i="4"/>
  <c r="F22" i="3"/>
  <c r="F21" i="3" s="1"/>
  <c r="G21" i="3"/>
  <c r="G26" i="3" s="1"/>
  <c r="H21" i="3"/>
  <c r="H26" i="3" s="1"/>
  <c r="I21" i="3"/>
  <c r="I26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7" i="2"/>
  <c r="I18" i="4" s="1"/>
  <c r="G37" i="2"/>
  <c r="H37" i="2"/>
  <c r="G33" i="2"/>
  <c r="H33" i="2"/>
  <c r="F27" i="2"/>
  <c r="G27" i="2"/>
  <c r="H27" i="2"/>
  <c r="E27" i="2"/>
  <c r="G23" i="2"/>
  <c r="H23" i="2"/>
  <c r="F20" i="2"/>
  <c r="I13" i="4" s="1"/>
  <c r="G20" i="2"/>
  <c r="H20" i="2"/>
  <c r="F14" i="2"/>
  <c r="I12" i="4" s="1"/>
  <c r="G14" i="2"/>
  <c r="H14" i="2"/>
  <c r="F10" i="2"/>
  <c r="G10" i="2"/>
  <c r="H10" i="2"/>
  <c r="E20" i="2"/>
  <c r="H13" i="4" s="1"/>
  <c r="E14" i="2"/>
  <c r="H12" i="4" s="1"/>
  <c r="E10" i="2"/>
  <c r="L8" i="4" l="1"/>
  <c r="D39" i="4"/>
  <c r="K8" i="4"/>
  <c r="K39" i="4" s="1"/>
  <c r="J8" i="4"/>
  <c r="J39" i="4" s="1"/>
  <c r="L39" i="4"/>
  <c r="E8" i="4"/>
  <c r="E39" i="4" s="1"/>
  <c r="E40" i="2"/>
  <c r="F40" i="2"/>
  <c r="C39" i="4"/>
  <c r="F41" i="2"/>
  <c r="I16" i="4"/>
  <c r="I15" i="4" s="1"/>
  <c r="H16" i="4"/>
  <c r="H15" i="4" s="1"/>
  <c r="E41" i="2"/>
  <c r="E39" i="2"/>
  <c r="E20" i="3" s="1"/>
  <c r="E26" i="3" s="1"/>
  <c r="I10" i="4"/>
  <c r="I9" i="4" s="1"/>
  <c r="F39" i="2"/>
  <c r="F20" i="3" s="1"/>
  <c r="F29" i="3" s="1"/>
  <c r="H10" i="4"/>
  <c r="H9" i="4" s="1"/>
  <c r="E43" i="1"/>
  <c r="E40" i="1"/>
  <c r="E38" i="1"/>
  <c r="B22" i="4" s="1"/>
  <c r="E31" i="1"/>
  <c r="E28" i="1"/>
  <c r="B15" i="4" s="1"/>
  <c r="E25" i="1"/>
  <c r="E21" i="1"/>
  <c r="B12" i="4" s="1"/>
  <c r="E17" i="1"/>
  <c r="B11" i="4" s="1"/>
  <c r="E9" i="1"/>
  <c r="B10" i="4" s="1"/>
  <c r="F26" i="3" l="1"/>
  <c r="H8" i="4"/>
  <c r="H39" i="4" s="1"/>
  <c r="I8" i="4"/>
  <c r="I39" i="4" s="1"/>
  <c r="B9" i="4"/>
  <c r="E48" i="1"/>
  <c r="E24" i="1"/>
  <c r="B14" i="4"/>
  <c r="B13" i="4" s="1"/>
  <c r="B17" i="4"/>
  <c r="B16" i="4" s="1"/>
  <c r="E8" i="1"/>
  <c r="E46" i="1" l="1"/>
  <c r="E8" i="3" s="1"/>
  <c r="E29" i="3" s="1"/>
  <c r="E47" i="1"/>
  <c r="B8" i="4"/>
  <c r="B39" i="4" s="1"/>
  <c r="E14" i="3" l="1"/>
</calcChain>
</file>

<file path=xl/sharedStrings.xml><?xml version="1.0" encoding="utf-8"?>
<sst xmlns="http://schemas.openxmlformats.org/spreadsheetml/2006/main" count="616" uniqueCount="407">
  <si>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</si>
  <si>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</si>
  <si>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</si>
  <si>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</si>
  <si>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</si>
  <si>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</si>
  <si>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</si>
  <si>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</si>
  <si>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</si>
  <si>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</si>
  <si>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</si>
  <si>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</si>
  <si>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</si>
  <si>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</si>
  <si>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</si>
  <si>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</si>
  <si>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</si>
  <si>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</si>
  <si>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</si>
  <si>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</si>
  <si>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</si>
  <si>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</si>
  <si>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</si>
  <si>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</si>
  <si>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</si>
  <si>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</si>
  <si>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</si>
  <si>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</si>
  <si>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</si>
  <si>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</si>
  <si>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</si>
  <si>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</si>
  <si>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</si>
  <si>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</si>
  <si>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</si>
  <si>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</si>
  <si>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</si>
  <si>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</si>
  <si>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</si>
  <si>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</si>
  <si>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</si>
  <si>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</si>
  <si>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</si>
  <si>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</si>
  <si>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</si>
  <si>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</si>
  <si>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</si>
  <si>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</si>
  <si>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</si>
  <si>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</si>
  <si>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</si>
  <si>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</si>
  <si>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</si>
  <si>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</si>
  <si>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</si>
  <si>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</si>
  <si>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</si>
  <si>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</si>
  <si>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</si>
  <si>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</si>
  <si>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</si>
  <si>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</si>
  <si>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</si>
  <si>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</si>
  <si>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</si>
  <si>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IV.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</si>
  <si>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</si>
  <si>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</si>
  <si>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</si>
  <si>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</si>
  <si>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</si>
  <si>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</si>
  <si>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</si>
  <si>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</si>
  <si>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</si>
  <si>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</si>
  <si>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</si>
  <si>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</si>
  <si>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</si>
  <si>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</si>
  <si>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</si>
  <si>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</si>
  <si>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</si>
  <si>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</si>
  <si>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IV.Működési bevételek</t>
  </si>
  <si>
    <t>B4</t>
  </si>
  <si>
    <t>V. Felhalmozási bevételek</t>
  </si>
  <si>
    <t>B5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</si>
  <si>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</si>
  <si>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</si>
  <si>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</si>
  <si>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</si>
  <si>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</si>
  <si>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</si>
  <si>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</si>
  <si>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</si>
  <si>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</si>
  <si>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</si>
  <si>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</si>
  <si>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</si>
  <si>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</si>
  <si>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</si>
  <si>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</si>
  <si>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</si>
  <si>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</si>
  <si>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</si>
  <si>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</si>
  <si>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</si>
  <si>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</si>
  <si>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</si>
  <si>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</si>
  <si>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</si>
  <si>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</si>
  <si>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</si>
  <si>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</si>
  <si>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</si>
  <si>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</si>
  <si>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</si>
  <si>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</si>
  <si>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</si>
  <si>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</si>
  <si>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</si>
  <si>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</si>
  <si>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</si>
  <si>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</si>
  <si>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</si>
  <si>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</si>
  <si>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</si>
  <si>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</si>
  <si>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VI.Működési célú átvett pénzeszközök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</si>
  <si>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</si>
  <si>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</si>
  <si>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</si>
  <si>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</si>
  <si>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</si>
  <si>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</si>
  <si>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</si>
  <si>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</si>
  <si>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</si>
  <si>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</si>
  <si>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</si>
  <si>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</si>
  <si>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</si>
  <si>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</si>
  <si>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</si>
  <si>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</si>
  <si>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</si>
  <si>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</si>
  <si>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</si>
  <si>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</si>
  <si>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</si>
  <si>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</si>
  <si>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</si>
  <si>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</si>
  <si>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</si>
  <si>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</si>
  <si>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</si>
  <si>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</si>
  <si>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</si>
  <si>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</si>
  <si>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</si>
  <si>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</si>
  <si>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</si>
  <si>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</si>
  <si>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</si>
  <si>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</si>
  <si>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</si>
  <si>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</si>
  <si>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</si>
  <si>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</si>
  <si>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</si>
  <si>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</si>
  <si>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 xml:space="preserve"> 3. Ellátási díjak</t>
  </si>
  <si>
    <t>4. Kiszámlázott általános forgalmi adó</t>
  </si>
  <si>
    <t>5. Egyéb működési bevétel</t>
  </si>
  <si>
    <t>40.</t>
  </si>
  <si>
    <t>4. Ellátási díj</t>
  </si>
  <si>
    <t>1.3 Települési önkormányzat egyes szociális és gyermekjóléti  támogatása</t>
  </si>
  <si>
    <t xml:space="preserve">   2.1 Eu-s programok és azok hazai finanszírozása</t>
  </si>
  <si>
    <t xml:space="preserve"> 1.7 Elszámolásból származó bevételek</t>
  </si>
  <si>
    <t xml:space="preserve">   2.2 Társadalombiztosítási alapok</t>
  </si>
  <si>
    <t xml:space="preserve">  2.3 Elkülönített állami pénzalapok</t>
  </si>
  <si>
    <t>1.1 Eu-s programok és azok hazai finanszírozása</t>
  </si>
  <si>
    <t xml:space="preserve">   1.1 Állandó jelleggel végzett iparűzési tevékenység után fizetendő helyi iparűzési adó</t>
  </si>
  <si>
    <t xml:space="preserve">  2.1 Bírság</t>
  </si>
  <si>
    <t xml:space="preserve">   2.2 Talajterhelési díj</t>
  </si>
  <si>
    <t>1. Értékesítésből származó bevételek</t>
  </si>
  <si>
    <t>6.5 Beruházási célú előzetesen felszámított áfa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</si>
  <si>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</si>
  <si>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</si>
  <si>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</si>
  <si>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</si>
  <si>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2. Államháztartáson belüli megelőlegezések visszafizetése</t>
  </si>
  <si>
    <t>1. Hitel-, kölcsöntörlesztés államháztartáson kívülre</t>
  </si>
  <si>
    <t xml:space="preserve">    1.1 Tárgyieszköz bérbeadásából származó bevétek</t>
  </si>
  <si>
    <t>7.3 Felújítási célú előzetesen felszámított áfa</t>
  </si>
  <si>
    <t>8.1 Tartalék</t>
  </si>
  <si>
    <t>Az Izsáki Általános Művelődési Központ 2025. évi kötségvetési  bevétele - forrásonként</t>
  </si>
  <si>
    <t>Az Izsáki Általános Művelődési Központ 2025. évi  költségvetési kiadása - kiadási jogcím szerint</t>
  </si>
  <si>
    <t>2025. évi előirányzat</t>
  </si>
  <si>
    <t>2024. évi teljesítés</t>
  </si>
  <si>
    <t>2025.évi előirányzat</t>
  </si>
  <si>
    <t>2024.évi teljesítés</t>
  </si>
  <si>
    <t xml:space="preserve"> Az Izsáki Általános Művelődési Központ 2025. évi költségvetési egyenleg megállapítása</t>
  </si>
  <si>
    <t xml:space="preserve"> Az Izsáki Általános Művelődési Központ 2025. évi költségvetésének mérlege</t>
  </si>
  <si>
    <t>4.  melléklet  1. számú tábla</t>
  </si>
  <si>
    <t>4. melléklet 2. számú tábla</t>
  </si>
  <si>
    <t>4.  melléklet 3. számú tábla</t>
  </si>
  <si>
    <t>4.  melléklet 4. számú tábla</t>
  </si>
  <si>
    <t>teljesítés</t>
  </si>
  <si>
    <t>4. melléklet  a /2026. (V. 27.) önkormányzati rendelethez</t>
  </si>
  <si>
    <t>4. melléklet  5. számú tábla</t>
  </si>
  <si>
    <t>adatok Ft-ban</t>
  </si>
  <si>
    <t>01. Alaptevékenység költségvetési bevételei</t>
  </si>
  <si>
    <t>02. Alaptevékenység költségvetési kiadásai</t>
  </si>
  <si>
    <t>I. Alaptevékenység költségvetési egyenelege</t>
  </si>
  <si>
    <t>03. Alaptevékenység finanszírozási bevételei</t>
  </si>
  <si>
    <t>04. Alaptevékenység finanszírozási kiadásai</t>
  </si>
  <si>
    <t>II. Alaptevékenység finanszírozási egyenlege</t>
  </si>
  <si>
    <t>A) Alaptevékenység maradványa</t>
  </si>
  <si>
    <t>05. Vállalkozási tevékenység költségvetési bevételei</t>
  </si>
  <si>
    <t>06. Vállalkozási tevékenység költségvetési kiadásai</t>
  </si>
  <si>
    <t>III. Vállalkozási tevékenység költségvetési egyenlege</t>
  </si>
  <si>
    <t>07.Vállalkozási tevékenység finanszírozási bevételei</t>
  </si>
  <si>
    <t>08. Vállalkozási tevékenység finanszírozási kiadásai</t>
  </si>
  <si>
    <t>IV. Vállalkozási tevékenység finanszírozási egyenlege</t>
  </si>
  <si>
    <t xml:space="preserve">B) Vállalkozási tevékenység maradványa </t>
  </si>
  <si>
    <t xml:space="preserve">C) Összes maradvány </t>
  </si>
  <si>
    <t>D) Alaptevékenység kötelezettségvállalással terhelt maradványa</t>
  </si>
  <si>
    <t>E) Alaptevékenység szabad maradványa</t>
  </si>
  <si>
    <t>F) Vállalkozási tevékenységet terhelő befizetési kötelezettség (B*0,09)</t>
  </si>
  <si>
    <t>G) Vállalkozási tevékenység felhasználható maradványa</t>
  </si>
  <si>
    <t>4. melléklet  6. számú tábla</t>
  </si>
  <si>
    <t>megnevezés</t>
  </si>
  <si>
    <t>előző időszak</t>
  </si>
  <si>
    <t>tárgyidőszak</t>
  </si>
  <si>
    <t>2024.év</t>
  </si>
  <si>
    <t>A)</t>
  </si>
  <si>
    <t>Nemzeti vagyonba tartozó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</si>
  <si>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</si>
  <si>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</si>
  <si>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</si>
  <si>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</si>
  <si>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</si>
  <si>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</si>
  <si>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</si>
  <si>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Koncesszióba,vagyonkezelésbe adott eszközök</t>
  </si>
  <si>
    <t>B)</t>
  </si>
  <si>
    <t>Nemzati vagyonba tartozó forgóeszközök</t>
  </si>
  <si>
    <t>Készletek</t>
  </si>
  <si>
    <t>Értékpapírok</t>
  </si>
  <si>
    <t>C)</t>
  </si>
  <si>
    <t>Pénzeszközök</t>
  </si>
  <si>
    <t>Lekötött betétek</t>
  </si>
  <si>
    <t>Pénztárak, csekkek, betétkönyvek</t>
  </si>
  <si>
    <t>Forintszámlák</t>
  </si>
  <si>
    <t>Devizaszámlák</t>
  </si>
  <si>
    <t xml:space="preserve">D) </t>
  </si>
  <si>
    <t>Követelések</t>
  </si>
  <si>
    <t>Költségvetési években esedékes követelések</t>
  </si>
  <si>
    <t>Költségvetési évet követően esedékes követelések</t>
  </si>
  <si>
    <t>Követelés jellegű sajátos elszámolások</t>
  </si>
  <si>
    <t>E)</t>
  </si>
  <si>
    <t>Egyéb sajátos elszámolások</t>
  </si>
  <si>
    <t>Előzetesen felszámított általános forgalmi adó elszámolása</t>
  </si>
  <si>
    <t>Fizetenő általános forgalmi adó elszámolása</t>
  </si>
  <si>
    <t>Egyéb sajátos eszközoldali elszámolások</t>
  </si>
  <si>
    <t>F)</t>
  </si>
  <si>
    <t>Aktív időbeli elhatárolások</t>
  </si>
  <si>
    <t>ESZKÖZÖK ÖSSZESEN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</si>
  <si>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</si>
  <si>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</si>
  <si>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</si>
  <si>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</si>
  <si>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</si>
  <si>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</si>
  <si>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</si>
  <si>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</si>
  <si>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</si>
  <si>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</si>
  <si>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</si>
  <si>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</si>
  <si>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</si>
  <si>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</si>
  <si>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</si>
  <si>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J)</t>
  </si>
  <si>
    <t>Passzív időbeli elhatárolások</t>
  </si>
  <si>
    <t>FORRÁSOK ÖSSZESEN</t>
  </si>
  <si>
    <t>4. melléklet  7. számú tábla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</si>
  <si>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</si>
  <si>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</si>
  <si>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</si>
  <si>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</si>
  <si>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</si>
  <si>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</si>
  <si>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</t>
  </si>
  <si>
    <t>04.</t>
  </si>
  <si>
    <t>Saját termelésű készletek állományváltozása</t>
  </si>
  <si>
    <t>05.</t>
  </si>
  <si>
    <t>Saját előállítású eszközök aktivált értéke</t>
  </si>
  <si>
    <t>Aktivált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</si>
  <si>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</si>
  <si>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</si>
  <si>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</si>
  <si>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</si>
  <si>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</si>
  <si>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</si>
  <si>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</si>
  <si>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</si>
  <si>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</si>
  <si>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</si>
  <si>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</si>
  <si>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</si>
  <si>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</si>
  <si>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</si>
  <si>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</si>
  <si>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</si>
  <si>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</si>
  <si>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</si>
  <si>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VI.</t>
  </si>
  <si>
    <t>Értékcsökkenés leírás</t>
  </si>
  <si>
    <t>VII.</t>
  </si>
  <si>
    <t>Egyéb ráfordítás</t>
  </si>
  <si>
    <t>TEVÉKENYSÉG EREDMÉNYE</t>
  </si>
  <si>
    <t>Kapott (járó) osztalék és részesedés</t>
  </si>
  <si>
    <t>Részesedésből származó eredményszemléletű bevételek árfolyamnyeresége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</si>
  <si>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</si>
  <si>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</si>
  <si>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egyéb eredményszemléletű bevételei</t>
  </si>
  <si>
    <t>VIII.</t>
  </si>
  <si>
    <t>Pénzügyi műveletek eredményszemléletű bevételei</t>
  </si>
  <si>
    <t>Részesedésből származó ráfordítások, árfolyamveszteségek</t>
  </si>
  <si>
    <t>Befektetett pénzügyi eszközökből származó ráfordítások, árfolyamveszteségek</t>
  </si>
  <si>
    <t>Fizetendő kamatok és kamatjellegű ráfordítások</t>
  </si>
  <si>
    <t>Részesedések, értékpapírok, pénzeszközök értékvesztése</t>
  </si>
  <si>
    <t>Pénzügyi műveletek egyéb ráfordításai</t>
  </si>
  <si>
    <t>IX.</t>
  </si>
  <si>
    <t>Pénzügyi műveletek ráfordításai</t>
  </si>
  <si>
    <t>PÉNZÜGYI MŰVELETEK EREDMÉNYE</t>
  </si>
  <si>
    <t>MÉRLEG SZERINTI EREDMÉNY</t>
  </si>
  <si>
    <t>4. melléklet  2.1 számú tábla</t>
  </si>
  <si>
    <t>adatok ft-ban</t>
  </si>
  <si>
    <t>sszám.</t>
  </si>
  <si>
    <t>Cofog</t>
  </si>
  <si>
    <t>Személyi juttatás</t>
  </si>
  <si>
    <t>Munkaadót terhelő járulék</t>
  </si>
  <si>
    <t>Dologi és egyéb folyó kiadás</t>
  </si>
  <si>
    <t>Ellátottak pénzbeni j.</t>
  </si>
  <si>
    <t>Egyéb működési k.</t>
  </si>
  <si>
    <t>Összesen</t>
  </si>
  <si>
    <t>eredeti ei.</t>
  </si>
  <si>
    <t>mód.ei.</t>
  </si>
  <si>
    <t>Óvodai nevelés szakmai feladat</t>
  </si>
  <si>
    <t>091110</t>
  </si>
  <si>
    <t xml:space="preserve">Óvodai nevelés működési feladat </t>
  </si>
  <si>
    <t>091120</t>
  </si>
  <si>
    <t>Óvoda SNI ellátás</t>
  </si>
  <si>
    <t>Óvoda összesen</t>
  </si>
  <si>
    <t>Gyermekétkeztetés köznevelési Int.</t>
  </si>
  <si>
    <t>096015</t>
  </si>
  <si>
    <t>Szünidei étkeztetés</t>
  </si>
  <si>
    <t>104037</t>
  </si>
  <si>
    <t xml:space="preserve">Gyermekétkeztetés </t>
  </si>
  <si>
    <t>Könyvtár</t>
  </si>
  <si>
    <t>082041</t>
  </si>
  <si>
    <t>Könyvtári állománygyarapítás</t>
  </si>
  <si>
    <t>082042</t>
  </si>
  <si>
    <t>Közművelődés</t>
  </si>
  <si>
    <t>082092</t>
  </si>
  <si>
    <t>Spotrcsarnok</t>
  </si>
  <si>
    <t>081030</t>
  </si>
  <si>
    <t>Kulturális igazgatás összesen</t>
  </si>
  <si>
    <t>Bölcsöde</t>
  </si>
  <si>
    <t>104031</t>
  </si>
  <si>
    <t>Üzemeltetési szolgáltatás</t>
  </si>
  <si>
    <t>013360</t>
  </si>
  <si>
    <t>ÁMK összesen</t>
  </si>
  <si>
    <t>4.  melléklet  2.2.számú tábla</t>
  </si>
  <si>
    <t>adatok Ft-ban.</t>
  </si>
  <si>
    <t>ssz.</t>
  </si>
  <si>
    <t>fejlesztő intézmény</t>
  </si>
  <si>
    <t>Szék beszerzés</t>
  </si>
  <si>
    <t>BERUHÁZÁS ÖSSZESEN</t>
  </si>
  <si>
    <t>4. számú melléklet  2.3.számú tábla</t>
  </si>
  <si>
    <t>fejlsztés forrásösszetétele</t>
  </si>
  <si>
    <t>4.  melléklet /2026.(V.27.) önkormányzati rendelethez</t>
  </si>
  <si>
    <t>Az Izsáki Általános  Művelődési Központ 2025. évi maradványkimutatása</t>
  </si>
  <si>
    <t>Az Izsáki Általános  Művelődési Központ 2025. évi mérlege</t>
  </si>
  <si>
    <t>2025.év</t>
  </si>
  <si>
    <t>Az Izsáki Általános  Művelődési Központ 2025. évi eredménykimutatása</t>
  </si>
  <si>
    <t>4. melléklet /2026.(V.27.) önkormányzati rendelethez</t>
  </si>
  <si>
    <t>Óvodai bútor beszerzés</t>
  </si>
  <si>
    <t>Izsáki ÁMK Óvoda</t>
  </si>
  <si>
    <t>Izsáki ÁMK Művelődési ház</t>
  </si>
  <si>
    <t>Informatikai eszköz</t>
  </si>
  <si>
    <t>Udvari játkok</t>
  </si>
  <si>
    <t>Kazán</t>
  </si>
  <si>
    <t>Egyéb tárgyieszközök</t>
  </si>
  <si>
    <t>ülöbutor</t>
  </si>
  <si>
    <t>Izsáki ÁMK könyvtár</t>
  </si>
  <si>
    <t>Izsáki ÁMK Óvoda, bölcsőde</t>
  </si>
  <si>
    <t>2025.évi költségvetés</t>
  </si>
  <si>
    <t>érdekeltség növelő támogatás</t>
  </si>
  <si>
    <t>091140</t>
  </si>
  <si>
    <t>Izsáki ÁMK 205.évi működési kiadása feladatellátási helyenként</t>
  </si>
  <si>
    <t>Izsáki ÁMK 2025.évi felhalmozási kiadásai feladatellátási helyenként</t>
  </si>
  <si>
    <t>Izsáki ÁMK 2025.évi felhalmozási kiadásainak forrásai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</si>
</sst>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2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2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6" xfId="0" applyBorder="1"/>
    <xf numFmtId="0" fontId="2" fillId="0" borderId="18" xfId="0" applyFont="1" applyBorder="1"/>
    <xf numFmtId="0" fontId="0" fillId="0" borderId="18" xfId="0" applyBorder="1" applyAlignment="1">
      <alignment horizontal="left" indent="1"/>
    </xf>
    <xf numFmtId="0" fontId="3" fillId="0" borderId="25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4" xfId="0" applyFont="1" applyBorder="1" applyAlignment="1">
      <alignment horizontal="left" vertical="center"/>
    </xf>
    <xf numFmtId="0" fontId="6" fillId="0" borderId="11" xfId="0" applyFont="1" applyBorder="1"/>
    <xf numFmtId="0" fontId="11" fillId="0" borderId="4" xfId="0" applyFont="1" applyBorder="1" applyAlignment="1">
      <alignment wrapText="1"/>
    </xf>
    <xf numFmtId="164" fontId="4" fillId="0" borderId="6" xfId="1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11" fillId="0" borderId="4" xfId="0" applyFont="1" applyBorder="1"/>
    <xf numFmtId="0" fontId="4" fillId="0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7" xfId="0" applyFont="1" applyBorder="1"/>
    <xf numFmtId="0" fontId="0" fillId="0" borderId="31" xfId="0" applyBorder="1"/>
    <xf numFmtId="0" fontId="2" fillId="0" borderId="4" xfId="0" applyFont="1" applyBorder="1"/>
    <xf numFmtId="0" fontId="0" fillId="0" borderId="4" xfId="0" applyBorder="1" applyAlignment="1">
      <alignment horizontal="left" indent="1"/>
    </xf>
    <xf numFmtId="0" fontId="3" fillId="0" borderId="7" xfId="0" applyFont="1" applyBorder="1"/>
    <xf numFmtId="0" fontId="2" fillId="0" borderId="17" xfId="0" applyFont="1" applyBorder="1"/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5" fillId="0" borderId="30" xfId="0" applyFont="1" applyBorder="1" applyAlignment="1">
      <alignment horizontal="center"/>
    </xf>
    <xf numFmtId="16" fontId="14" fillId="0" borderId="31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43" xfId="0" applyBorder="1"/>
    <xf numFmtId="0" fontId="0" fillId="0" borderId="44" xfId="0" applyBorder="1"/>
    <xf numFmtId="164" fontId="8" fillId="0" borderId="0" xfId="0" applyNumberFormat="1" applyFont="1"/>
    <xf numFmtId="0" fontId="17" fillId="0" borderId="30" xfId="0" applyFont="1" applyBorder="1" applyAlignment="1">
      <alignment horizontal="center"/>
    </xf>
    <xf numFmtId="0" fontId="19" fillId="0" borderId="0" xfId="0" applyFont="1"/>
    <xf numFmtId="0" fontId="20" fillId="0" borderId="29" xfId="0" applyFont="1" applyBorder="1" applyAlignment="1">
      <alignment horizontal="center"/>
    </xf>
    <xf numFmtId="0" fontId="3" fillId="0" borderId="0" xfId="0" applyFont="1"/>
    <xf numFmtId="0" fontId="18" fillId="0" borderId="30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21" fillId="0" borderId="43" xfId="0" applyFont="1" applyBorder="1" applyAlignment="1">
      <alignment horizontal="left" vertical="center"/>
    </xf>
    <xf numFmtId="0" fontId="21" fillId="0" borderId="0" xfId="0" applyFont="1"/>
    <xf numFmtId="0" fontId="22" fillId="0" borderId="39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5" xfId="1" applyNumberFormat="1" applyFont="1" applyBorder="1" applyAlignment="1">
      <alignment horizontal="left" indent="1"/>
    </xf>
    <xf numFmtId="164" fontId="0" fillId="0" borderId="44" xfId="1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5" xfId="0" applyFont="1" applyBorder="1"/>
    <xf numFmtId="164" fontId="2" fillId="0" borderId="5" xfId="1" applyNumberFormat="1" applyFont="1" applyBorder="1"/>
    <xf numFmtId="0" fontId="3" fillId="0" borderId="8" xfId="0" applyFont="1" applyBorder="1"/>
    <xf numFmtId="164" fontId="3" fillId="0" borderId="8" xfId="1" applyNumberFormat="1" applyFont="1" applyBorder="1"/>
    <xf numFmtId="164" fontId="2" fillId="0" borderId="2" xfId="1" applyNumberFormat="1" applyFont="1" applyBorder="1" applyAlignment="1">
      <alignment horizontal="center"/>
    </xf>
    <xf numFmtId="0" fontId="2" fillId="0" borderId="31" xfId="0" applyFont="1" applyBorder="1"/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33" xfId="0" applyFont="1" applyBorder="1"/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8" fillId="0" borderId="0" xfId="1" applyNumberFormat="1" applyFont="1"/>
    <xf numFmtId="164" fontId="6" fillId="0" borderId="27" xfId="1" applyNumberFormat="1" applyFont="1" applyBorder="1"/>
    <xf numFmtId="164" fontId="4" fillId="0" borderId="5" xfId="1" applyNumberFormat="1" applyFont="1" applyBorder="1" applyAlignment="1">
      <alignment wrapText="1"/>
    </xf>
    <xf numFmtId="164" fontId="4" fillId="0" borderId="5" xfId="1" applyNumberFormat="1" applyFont="1" applyBorder="1"/>
    <xf numFmtId="164" fontId="4" fillId="0" borderId="18" xfId="1" applyNumberFormat="1" applyFont="1" applyBorder="1"/>
    <xf numFmtId="164" fontId="6" fillId="0" borderId="18" xfId="1" applyNumberFormat="1" applyFont="1" applyBorder="1"/>
    <xf numFmtId="164" fontId="6" fillId="0" borderId="25" xfId="1" applyNumberFormat="1" applyFont="1" applyBorder="1"/>
    <xf numFmtId="164" fontId="11" fillId="0" borderId="5" xfId="1" applyNumberFormat="1" applyFont="1" applyBorder="1" applyAlignment="1">
      <alignment wrapText="1"/>
    </xf>
    <xf numFmtId="164" fontId="11" fillId="0" borderId="18" xfId="1" applyNumberFormat="1" applyFont="1" applyBorder="1"/>
    <xf numFmtId="164" fontId="6" fillId="0" borderId="5" xfId="1" applyNumberFormat="1" applyFont="1" applyBorder="1"/>
    <xf numFmtId="164" fontId="4" fillId="0" borderId="16" xfId="1" applyNumberFormat="1" applyFont="1" applyBorder="1"/>
    <xf numFmtId="164" fontId="6" fillId="0" borderId="16" xfId="1" applyNumberFormat="1" applyFont="1" applyBorder="1"/>
    <xf numFmtId="164" fontId="11" fillId="0" borderId="16" xfId="1" applyNumberFormat="1" applyFont="1" applyBorder="1"/>
    <xf numFmtId="164" fontId="6" fillId="0" borderId="26" xfId="1" applyNumberFormat="1" applyFont="1" applyBorder="1"/>
    <xf numFmtId="164" fontId="17" fillId="0" borderId="17" xfId="1" applyNumberFormat="1" applyFont="1" applyBorder="1" applyAlignment="1">
      <alignment horizontal="center"/>
    </xf>
    <xf numFmtId="164" fontId="14" fillId="0" borderId="49" xfId="1" applyNumberFormat="1" applyFont="1" applyBorder="1" applyAlignment="1">
      <alignment horizontal="center"/>
    </xf>
    <xf numFmtId="164" fontId="14" fillId="0" borderId="25" xfId="1" applyNumberFormat="1" applyFont="1" applyBorder="1" applyAlignment="1">
      <alignment horizontal="center"/>
    </xf>
    <xf numFmtId="164" fontId="17" fillId="0" borderId="27" xfId="1" applyNumberFormat="1" applyFont="1" applyBorder="1" applyAlignment="1">
      <alignment horizontal="center"/>
    </xf>
    <xf numFmtId="164" fontId="20" fillId="0" borderId="50" xfId="1" applyNumberFormat="1" applyFont="1" applyBorder="1" applyAlignment="1">
      <alignment horizontal="center"/>
    </xf>
    <xf numFmtId="164" fontId="18" fillId="0" borderId="17" xfId="0" applyNumberFormat="1" applyFont="1" applyBorder="1"/>
    <xf numFmtId="164" fontId="18" fillId="0" borderId="25" xfId="0" applyNumberFormat="1" applyFont="1" applyBorder="1"/>
    <xf numFmtId="164" fontId="17" fillId="0" borderId="1" xfId="1" applyNumberFormat="1" applyFont="1" applyBorder="1" applyAlignment="1">
      <alignment horizontal="center"/>
    </xf>
    <xf numFmtId="164" fontId="14" fillId="0" borderId="10" xfId="1" applyNumberFormat="1" applyFont="1" applyBorder="1" applyAlignment="1">
      <alignment horizontal="center"/>
    </xf>
    <xf numFmtId="164" fontId="14" fillId="0" borderId="7" xfId="1" applyNumberFormat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164" fontId="20" fillId="0" borderId="12" xfId="1" applyNumberFormat="1" applyFont="1" applyBorder="1" applyAlignment="1">
      <alignment horizontal="center"/>
    </xf>
    <xf numFmtId="164" fontId="18" fillId="0" borderId="1" xfId="0" applyNumberFormat="1" applyFont="1" applyBorder="1"/>
    <xf numFmtId="164" fontId="18" fillId="0" borderId="7" xfId="0" applyNumberFormat="1" applyFont="1" applyBorder="1"/>
    <xf numFmtId="164" fontId="14" fillId="0" borderId="11" xfId="1" applyNumberFormat="1" applyFont="1" applyBorder="1" applyAlignment="1">
      <alignment horizontal="center"/>
    </xf>
    <xf numFmtId="0" fontId="17" fillId="0" borderId="30" xfId="0" applyFont="1" applyBorder="1" applyAlignment="1">
      <alignment horizontal="left" indent="1"/>
    </xf>
    <xf numFmtId="0" fontId="14" fillId="0" borderId="31" xfId="0" applyFont="1" applyBorder="1"/>
    <xf numFmtId="0" fontId="16" fillId="0" borderId="31" xfId="0" applyFont="1" applyBorder="1" applyAlignment="1">
      <alignment horizontal="left" indent="2"/>
    </xf>
    <xf numFmtId="0" fontId="16" fillId="0" borderId="31" xfId="0" applyFont="1" applyBorder="1" applyAlignment="1">
      <alignment horizontal="left" indent="1"/>
    </xf>
    <xf numFmtId="0" fontId="14" fillId="0" borderId="31" xfId="0" applyFont="1" applyBorder="1" applyAlignment="1">
      <alignment horizontal="left" indent="1"/>
    </xf>
    <xf numFmtId="0" fontId="16" fillId="0" borderId="32" xfId="0" applyFont="1" applyBorder="1" applyAlignment="1">
      <alignment horizontal="left" indent="1"/>
    </xf>
    <xf numFmtId="14" fontId="16" fillId="0" borderId="32" xfId="0" quotePrefix="1" applyNumberFormat="1" applyFont="1" applyBorder="1" applyAlignment="1">
      <alignment horizontal="left" indent="2"/>
    </xf>
    <xf numFmtId="0" fontId="17" fillId="0" borderId="30" xfId="0" applyFont="1" applyBorder="1"/>
    <xf numFmtId="0" fontId="16" fillId="0" borderId="33" xfId="0" applyFont="1" applyBorder="1" applyAlignment="1">
      <alignment horizontal="left" indent="1"/>
    </xf>
    <xf numFmtId="0" fontId="17" fillId="0" borderId="34" xfId="0" applyFont="1" applyBorder="1"/>
    <xf numFmtId="0" fontId="14" fillId="0" borderId="32" xfId="0" applyFont="1" applyBorder="1" applyAlignment="1">
      <alignment horizontal="left" indent="1"/>
    </xf>
    <xf numFmtId="0" fontId="20" fillId="0" borderId="29" xfId="0" applyFont="1" applyBorder="1"/>
    <xf numFmtId="0" fontId="18" fillId="0" borderId="30" xfId="0" applyFont="1" applyFill="1" applyBorder="1" applyAlignment="1">
      <alignment horizontal="left" indent="1"/>
    </xf>
    <xf numFmtId="0" fontId="18" fillId="0" borderId="33" xfId="0" applyFont="1" applyFill="1" applyBorder="1" applyAlignment="1">
      <alignment horizontal="left" indent="1"/>
    </xf>
    <xf numFmtId="0" fontId="17" fillId="0" borderId="52" xfId="0" applyFont="1" applyBorder="1" applyAlignment="1">
      <alignment horizontal="left"/>
    </xf>
    <xf numFmtId="0" fontId="14" fillId="0" borderId="53" xfId="0" applyFont="1" applyBorder="1" applyAlignment="1">
      <alignment horizontal="left" indent="2"/>
    </xf>
    <xf numFmtId="0" fontId="14" fillId="0" borderId="54" xfId="0" applyFont="1" applyBorder="1" applyAlignment="1">
      <alignment horizontal="left" indent="2"/>
    </xf>
    <xf numFmtId="0" fontId="14" fillId="0" borderId="53" xfId="0" applyFont="1" applyBorder="1" applyAlignment="1">
      <alignment horizontal="left" indent="1"/>
    </xf>
    <xf numFmtId="0" fontId="14" fillId="0" borderId="55" xfId="0" applyFont="1" applyBorder="1" applyAlignment="1">
      <alignment horizontal="left" indent="1"/>
    </xf>
    <xf numFmtId="0" fontId="17" fillId="0" borderId="56" xfId="0" applyFont="1" applyBorder="1" applyAlignment="1">
      <alignment horizontal="left"/>
    </xf>
    <xf numFmtId="0" fontId="14" fillId="0" borderId="54" xfId="0" applyFont="1" applyBorder="1" applyAlignment="1">
      <alignment horizontal="left" indent="1"/>
    </xf>
    <xf numFmtId="0" fontId="20" fillId="0" borderId="40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18" fillId="0" borderId="55" xfId="0" applyFont="1" applyBorder="1" applyAlignment="1">
      <alignment horizontal="left"/>
    </xf>
    <xf numFmtId="0" fontId="12" fillId="0" borderId="2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164" fontId="8" fillId="0" borderId="18" xfId="1" applyNumberFormat="1" applyFont="1" applyBorder="1" applyAlignment="1">
      <alignment horizontal="center" vertical="center"/>
    </xf>
    <xf numFmtId="164" fontId="12" fillId="0" borderId="18" xfId="1" applyNumberFormat="1" applyFont="1" applyBorder="1" applyAlignment="1">
      <alignment horizontal="center" vertical="center"/>
    </xf>
    <xf numFmtId="164" fontId="13" fillId="0" borderId="18" xfId="1" applyNumberFormat="1" applyFont="1" applyBorder="1" applyAlignment="1">
      <alignment horizontal="center" vertical="center"/>
    </xf>
    <xf numFmtId="164" fontId="8" fillId="0" borderId="49" xfId="1" applyNumberFormat="1" applyFont="1" applyBorder="1" applyAlignment="1">
      <alignment horizontal="center" vertical="center"/>
    </xf>
    <xf numFmtId="164" fontId="12" fillId="0" borderId="11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NumberFormat="1" applyFont="1" applyBorder="1" applyAlignment="1">
      <alignment horizontal="left" vertical="center"/>
    </xf>
    <xf numFmtId="16" fontId="9" fillId="0" borderId="16" xfId="0" applyNumberFormat="1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2" fillId="0" borderId="42" xfId="0" applyFont="1" applyBorder="1"/>
    <xf numFmtId="0" fontId="17" fillId="0" borderId="58" xfId="0" applyFont="1" applyBorder="1"/>
    <xf numFmtId="0" fontId="14" fillId="0" borderId="59" xfId="0" applyFont="1" applyBorder="1" applyAlignment="1">
      <alignment horizontal="left" indent="1"/>
    </xf>
    <xf numFmtId="0" fontId="14" fillId="0" borderId="60" xfId="0" applyFont="1" applyBorder="1" applyAlignment="1">
      <alignment horizontal="left" indent="1"/>
    </xf>
    <xf numFmtId="0" fontId="15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53" xfId="0" applyFont="1" applyBorder="1" applyAlignment="1">
      <alignment horizontal="left"/>
    </xf>
    <xf numFmtId="164" fontId="14" fillId="0" borderId="18" xfId="1" applyNumberFormat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164" fontId="12" fillId="0" borderId="58" xfId="1" applyNumberFormat="1" applyFont="1" applyBorder="1" applyAlignment="1">
      <alignment horizontal="center" vertical="center"/>
    </xf>
    <xf numFmtId="164" fontId="12" fillId="0" borderId="59" xfId="1" applyNumberFormat="1" applyFont="1" applyBorder="1" applyAlignment="1">
      <alignment horizontal="center" vertical="center"/>
    </xf>
    <xf numFmtId="164" fontId="12" fillId="0" borderId="56" xfId="1" applyNumberFormat="1" applyFont="1" applyBorder="1" applyAlignment="1">
      <alignment horizontal="center" vertical="center"/>
    </xf>
    <xf numFmtId="164" fontId="8" fillId="0" borderId="53" xfId="1" applyNumberFormat="1" applyFont="1" applyBorder="1" applyAlignment="1">
      <alignment horizontal="center" vertical="center"/>
    </xf>
    <xf numFmtId="164" fontId="12" fillId="0" borderId="53" xfId="1" applyNumberFormat="1" applyFont="1" applyBorder="1" applyAlignment="1">
      <alignment horizontal="center" vertical="center"/>
    </xf>
    <xf numFmtId="164" fontId="13" fillId="0" borderId="53" xfId="1" applyNumberFormat="1" applyFont="1" applyBorder="1" applyAlignment="1">
      <alignment horizontal="center" vertical="center"/>
    </xf>
    <xf numFmtId="164" fontId="8" fillId="0" borderId="54" xfId="1" applyNumberFormat="1" applyFont="1" applyBorder="1" applyAlignment="1">
      <alignment horizontal="center" vertical="center"/>
    </xf>
    <xf numFmtId="164" fontId="21" fillId="0" borderId="46" xfId="1" applyNumberFormat="1" applyFont="1" applyBorder="1" applyAlignment="1">
      <alignment horizontal="center" vertical="center"/>
    </xf>
    <xf numFmtId="164" fontId="22" fillId="0" borderId="42" xfId="0" applyNumberFormat="1" applyFont="1" applyBorder="1"/>
    <xf numFmtId="164" fontId="17" fillId="0" borderId="52" xfId="1" applyNumberFormat="1" applyFont="1" applyBorder="1" applyAlignment="1">
      <alignment horizontal="center"/>
    </xf>
    <xf numFmtId="164" fontId="14" fillId="0" borderId="53" xfId="1" applyNumberFormat="1" applyFont="1" applyBorder="1" applyAlignment="1">
      <alignment horizontal="center"/>
    </xf>
    <xf numFmtId="164" fontId="14" fillId="0" borderId="54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7" fillId="0" borderId="56" xfId="1" applyNumberFormat="1" applyFont="1" applyBorder="1" applyAlignment="1">
      <alignment horizontal="center"/>
    </xf>
    <xf numFmtId="0" fontId="14" fillId="0" borderId="0" xfId="0" applyFont="1" applyBorder="1"/>
    <xf numFmtId="164" fontId="20" fillId="0" borderId="40" xfId="1" applyNumberFormat="1" applyFont="1" applyBorder="1" applyAlignment="1">
      <alignment horizontal="center"/>
    </xf>
    <xf numFmtId="164" fontId="18" fillId="0" borderId="52" xfId="0" applyNumberFormat="1" applyFont="1" applyBorder="1"/>
    <xf numFmtId="164" fontId="18" fillId="0" borderId="55" xfId="0" applyNumberFormat="1" applyFont="1" applyBorder="1"/>
    <xf numFmtId="0" fontId="1" fillId="0" borderId="59" xfId="0" applyFont="1" applyBorder="1" applyAlignment="1">
      <alignment horizontal="left" indent="1"/>
    </xf>
    <xf numFmtId="0" fontId="14" fillId="0" borderId="53" xfId="0" applyFont="1" applyBorder="1" applyAlignment="1">
      <alignment horizontal="left"/>
    </xf>
    <xf numFmtId="164" fontId="17" fillId="0" borderId="56" xfId="1" applyNumberFormat="1" applyFont="1" applyBorder="1" applyAlignment="1">
      <alignment horizontal="left"/>
    </xf>
    <xf numFmtId="164" fontId="14" fillId="0" borderId="53" xfId="1" applyNumberFormat="1" applyFont="1" applyBorder="1" applyAlignment="1">
      <alignment horizontal="left" indent="1"/>
    </xf>
    <xf numFmtId="164" fontId="14" fillId="0" borderId="54" xfId="1" applyNumberFormat="1" applyFont="1" applyBorder="1" applyAlignment="1">
      <alignment horizontal="left" indent="1"/>
    </xf>
    <xf numFmtId="164" fontId="14" fillId="0" borderId="55" xfId="1" applyNumberFormat="1" applyFont="1" applyBorder="1" applyAlignment="1">
      <alignment horizontal="left" indent="1"/>
    </xf>
    <xf numFmtId="164" fontId="20" fillId="0" borderId="40" xfId="1" applyNumberFormat="1" applyFont="1" applyBorder="1" applyAlignment="1">
      <alignment horizontal="left"/>
    </xf>
    <xf numFmtId="164" fontId="18" fillId="0" borderId="52" xfId="1" applyNumberFormat="1" applyFont="1" applyBorder="1" applyAlignment="1">
      <alignment horizontal="left"/>
    </xf>
    <xf numFmtId="164" fontId="12" fillId="0" borderId="56" xfId="1" applyNumberFormat="1" applyFont="1" applyBorder="1" applyAlignment="1">
      <alignment horizontal="left" vertical="center"/>
    </xf>
    <xf numFmtId="164" fontId="8" fillId="0" borderId="53" xfId="1" applyNumberFormat="1" applyFont="1" applyBorder="1" applyAlignment="1">
      <alignment horizontal="left" vertical="center"/>
    </xf>
    <xf numFmtId="164" fontId="12" fillId="0" borderId="53" xfId="1" applyNumberFormat="1" applyFont="1" applyBorder="1" applyAlignment="1">
      <alignment horizontal="left" vertical="center"/>
    </xf>
    <xf numFmtId="164" fontId="13" fillId="0" borderId="53" xfId="1" applyNumberFormat="1" applyFont="1" applyBorder="1" applyAlignment="1">
      <alignment horizontal="left" vertical="center"/>
    </xf>
    <xf numFmtId="164" fontId="8" fillId="0" borderId="54" xfId="1" applyNumberFormat="1" applyFont="1" applyBorder="1" applyAlignment="1">
      <alignment horizontal="left" vertical="center"/>
    </xf>
    <xf numFmtId="164" fontId="21" fillId="0" borderId="46" xfId="1" applyNumberFormat="1" applyFont="1" applyBorder="1" applyAlignment="1">
      <alignment horizontal="left" vertical="center"/>
    </xf>
    <xf numFmtId="164" fontId="22" fillId="0" borderId="42" xfId="1" applyNumberFormat="1" applyFont="1" applyBorder="1"/>
    <xf numFmtId="0" fontId="14" fillId="0" borderId="0" xfId="0" applyFont="1" applyAlignment="1"/>
    <xf numFmtId="0" fontId="8" fillId="0" borderId="0" xfId="0" applyFont="1" applyAlignment="1"/>
    <xf numFmtId="164" fontId="8" fillId="0" borderId="55" xfId="1" applyNumberFormat="1" applyFont="1" applyBorder="1" applyAlignment="1">
      <alignment horizontal="center" vertical="center"/>
    </xf>
    <xf numFmtId="164" fontId="21" fillId="0" borderId="21" xfId="1" applyNumberFormat="1" applyFont="1" applyBorder="1" applyAlignment="1">
      <alignment horizontal="center" vertical="center"/>
    </xf>
    <xf numFmtId="164" fontId="22" fillId="0" borderId="62" xfId="0" applyNumberFormat="1" applyFont="1" applyBorder="1"/>
    <xf numFmtId="0" fontId="2" fillId="0" borderId="30" xfId="0" applyFont="1" applyBorder="1"/>
    <xf numFmtId="164" fontId="2" fillId="0" borderId="3" xfId="1" applyNumberFormat="1" applyFont="1" applyBorder="1" applyAlignment="1">
      <alignment horizontal="center"/>
    </xf>
    <xf numFmtId="0" fontId="2" fillId="0" borderId="52" xfId="0" applyFont="1" applyBorder="1"/>
    <xf numFmtId="0" fontId="2" fillId="0" borderId="53" xfId="0" applyFont="1" applyBorder="1"/>
    <xf numFmtId="0" fontId="0" fillId="0" borderId="53" xfId="0" applyBorder="1"/>
    <xf numFmtId="0" fontId="3" fillId="0" borderId="55" xfId="0" applyFont="1" applyBorder="1"/>
    <xf numFmtId="164" fontId="2" fillId="0" borderId="6" xfId="1" applyNumberFormat="1" applyFont="1" applyBorder="1"/>
    <xf numFmtId="164" fontId="0" fillId="0" borderId="6" xfId="1" applyNumberFormat="1" applyFont="1" applyBorder="1" applyAlignment="1">
      <alignment horizontal="left" indent="1"/>
    </xf>
    <xf numFmtId="164" fontId="0" fillId="0" borderId="6" xfId="1" applyNumberFormat="1" applyFont="1" applyBorder="1"/>
    <xf numFmtId="164" fontId="3" fillId="0" borderId="9" xfId="1" applyNumberFormat="1" applyFont="1" applyBorder="1"/>
    <xf numFmtId="164" fontId="6" fillId="0" borderId="35" xfId="1" applyNumberFormat="1" applyFont="1" applyBorder="1"/>
    <xf numFmtId="164" fontId="4" fillId="0" borderId="6" xfId="1" applyNumberFormat="1" applyFont="1" applyBorder="1" applyAlignment="1">
      <alignment wrapText="1"/>
    </xf>
    <xf numFmtId="164" fontId="4" fillId="0" borderId="6" xfId="1" applyNumberFormat="1" applyFont="1" applyBorder="1"/>
    <xf numFmtId="164" fontId="6" fillId="0" borderId="36" xfId="1" applyNumberFormat="1" applyFont="1" applyBorder="1"/>
    <xf numFmtId="164" fontId="6" fillId="0" borderId="37" xfId="1" applyNumberFormat="1" applyFont="1" applyBorder="1"/>
    <xf numFmtId="164" fontId="6" fillId="0" borderId="6" xfId="1" applyNumberFormat="1" applyFont="1" applyBorder="1"/>
    <xf numFmtId="164" fontId="6" fillId="0" borderId="9" xfId="1" applyNumberFormat="1" applyFont="1" applyBorder="1"/>
    <xf numFmtId="0" fontId="6" fillId="0" borderId="1" xfId="0" applyFont="1" applyBorder="1"/>
    <xf numFmtId="164" fontId="6" fillId="0" borderId="24" xfId="1" applyNumberFormat="1" applyFont="1" applyBorder="1"/>
    <xf numFmtId="164" fontId="6" fillId="0" borderId="3" xfId="1" applyNumberFormat="1" applyFont="1" applyBorder="1"/>
    <xf numFmtId="0" fontId="23" fillId="0" borderId="0" xfId="0" applyFont="1" applyAlignment="1"/>
    <xf numFmtId="0" fontId="23" fillId="0" borderId="0" xfId="0" applyFont="1"/>
    <xf numFmtId="0" fontId="23" fillId="0" borderId="2" xfId="0" applyFont="1" applyBorder="1"/>
    <xf numFmtId="3" fontId="23" fillId="0" borderId="3" xfId="0" applyNumberFormat="1" applyFont="1" applyBorder="1"/>
    <xf numFmtId="0" fontId="23" fillId="0" borderId="5" xfId="0" applyFont="1" applyBorder="1"/>
    <xf numFmtId="3" fontId="23" fillId="0" borderId="6" xfId="0" applyNumberFormat="1" applyFont="1" applyBorder="1"/>
    <xf numFmtId="0" fontId="24" fillId="0" borderId="5" xfId="0" applyFont="1" applyBorder="1"/>
    <xf numFmtId="3" fontId="11" fillId="0" borderId="6" xfId="0" applyNumberFormat="1" applyFont="1" applyBorder="1"/>
    <xf numFmtId="0" fontId="25" fillId="0" borderId="5" xfId="0" applyFont="1" applyBorder="1"/>
    <xf numFmtId="3" fontId="25" fillId="0" borderId="6" xfId="0" applyNumberFormat="1" applyFont="1" applyBorder="1"/>
    <xf numFmtId="0" fontId="23" fillId="0" borderId="6" xfId="0" applyFont="1" applyBorder="1"/>
    <xf numFmtId="0" fontId="26" fillId="0" borderId="5" xfId="0" applyFont="1" applyBorder="1"/>
    <xf numFmtId="0" fontId="23" fillId="0" borderId="5" xfId="0" applyFont="1" applyFill="1" applyBorder="1"/>
    <xf numFmtId="0" fontId="24" fillId="0" borderId="5" xfId="0" applyFont="1" applyFill="1" applyBorder="1"/>
    <xf numFmtId="0" fontId="19" fillId="0" borderId="6" xfId="0" applyFont="1" applyBorder="1"/>
    <xf numFmtId="0" fontId="6" fillId="0" borderId="5" xfId="0" applyFont="1" applyFill="1" applyBorder="1"/>
    <xf numFmtId="3" fontId="2" fillId="0" borderId="6" xfId="0" applyNumberFormat="1" applyFont="1" applyBorder="1"/>
    <xf numFmtId="165" fontId="2" fillId="0" borderId="6" xfId="1" applyNumberFormat="1" applyFont="1" applyBorder="1" applyAlignment="1">
      <alignment horizontal="right" vertical="center"/>
    </xf>
    <xf numFmtId="0" fontId="6" fillId="0" borderId="8" xfId="0" applyFont="1" applyFill="1" applyBorder="1"/>
    <xf numFmtId="0" fontId="0" fillId="0" borderId="9" xfId="0" applyBorder="1"/>
    <xf numFmtId="0" fontId="11" fillId="0" borderId="1" xfId="0" applyFont="1" applyBorder="1"/>
    <xf numFmtId="0" fontId="11" fillId="0" borderId="2" xfId="0" applyFont="1" applyBorder="1"/>
    <xf numFmtId="164" fontId="11" fillId="0" borderId="2" xfId="1" applyNumberFormat="1" applyFont="1" applyBorder="1"/>
    <xf numFmtId="164" fontId="11" fillId="0" borderId="3" xfId="1" applyNumberFormat="1" applyFont="1" applyBorder="1"/>
    <xf numFmtId="0" fontId="4" fillId="0" borderId="5" xfId="0" applyFont="1" applyBorder="1"/>
    <xf numFmtId="0" fontId="11" fillId="0" borderId="5" xfId="0" applyFont="1" applyBorder="1"/>
    <xf numFmtId="164" fontId="11" fillId="0" borderId="5" xfId="1" applyNumberFormat="1" applyFont="1" applyBorder="1"/>
    <xf numFmtId="164" fontId="11" fillId="0" borderId="6" xfId="1" applyNumberFormat="1" applyFont="1" applyBorder="1"/>
    <xf numFmtId="0" fontId="6" fillId="0" borderId="5" xfId="0" applyFont="1" applyBorder="1"/>
    <xf numFmtId="0" fontId="6" fillId="0" borderId="8" xfId="0" applyFont="1" applyBorder="1"/>
    <xf numFmtId="164" fontId="6" fillId="0" borderId="8" xfId="1" applyNumberFormat="1" applyFont="1" applyBorder="1"/>
    <xf numFmtId="0" fontId="11" fillId="0" borderId="11" xfId="0" applyFont="1" applyBorder="1"/>
    <xf numFmtId="0" fontId="11" fillId="0" borderId="63" xfId="0" applyFont="1" applyBorder="1"/>
    <xf numFmtId="164" fontId="11" fillId="0" borderId="63" xfId="1" applyNumberFormat="1" applyFont="1" applyBorder="1"/>
    <xf numFmtId="164" fontId="11" fillId="0" borderId="14" xfId="1" applyNumberFormat="1" applyFont="1" applyBorder="1"/>
    <xf numFmtId="0" fontId="0" fillId="0" borderId="11" xfId="0" applyBorder="1"/>
    <xf numFmtId="0" fontId="0" fillId="0" borderId="63" xfId="0" applyBorder="1"/>
    <xf numFmtId="164" fontId="0" fillId="0" borderId="63" xfId="1" applyNumberFormat="1" applyFont="1" applyBorder="1"/>
    <xf numFmtId="164" fontId="0" fillId="0" borderId="14" xfId="1" applyNumberFormat="1" applyFont="1" applyBorder="1"/>
    <xf numFmtId="0" fontId="0" fillId="0" borderId="5" xfId="0" applyBorder="1"/>
    <xf numFmtId="164" fontId="0" fillId="0" borderId="5" xfId="1" applyNumberFormat="1" applyFont="1" applyBorder="1"/>
    <xf numFmtId="0" fontId="3" fillId="0" borderId="4" xfId="0" applyFont="1" applyBorder="1"/>
    <xf numFmtId="0" fontId="3" fillId="0" borderId="5" xfId="0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0" fontId="0" fillId="0" borderId="5" xfId="0" applyBorder="1" applyAlignment="1">
      <alignment wrapText="1"/>
    </xf>
    <xf numFmtId="0" fontId="27" fillId="0" borderId="5" xfId="0" applyFont="1" applyBorder="1"/>
    <xf numFmtId="164" fontId="6" fillId="0" borderId="69" xfId="1" applyNumberFormat="1" applyFont="1" applyBorder="1"/>
    <xf numFmtId="0" fontId="0" fillId="0" borderId="28" xfId="0" applyBorder="1"/>
    <xf numFmtId="49" fontId="0" fillId="0" borderId="11" xfId="0" applyNumberFormat="1" applyBorder="1" applyAlignment="1"/>
    <xf numFmtId="164" fontId="0" fillId="0" borderId="28" xfId="1" applyNumberFormat="1" applyFont="1" applyBorder="1"/>
    <xf numFmtId="164" fontId="0" fillId="0" borderId="63" xfId="0" applyNumberFormat="1" applyBorder="1"/>
    <xf numFmtId="164" fontId="0" fillId="0" borderId="14" xfId="0" applyNumberFormat="1" applyBorder="1"/>
    <xf numFmtId="164" fontId="0" fillId="0" borderId="0" xfId="0" applyNumberFormat="1" applyBorder="1"/>
    <xf numFmtId="0" fontId="0" fillId="0" borderId="16" xfId="0" applyBorder="1"/>
    <xf numFmtId="49" fontId="0" fillId="0" borderId="4" xfId="0" applyNumberFormat="1" applyBorder="1" applyAlignment="1"/>
    <xf numFmtId="164" fontId="0" fillId="0" borderId="16" xfId="1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49" fontId="0" fillId="0" borderId="4" xfId="0" quotePrefix="1" applyNumberFormat="1" applyBorder="1" applyAlignment="1"/>
    <xf numFmtId="0" fontId="2" fillId="0" borderId="7" xfId="0" applyFont="1" applyBorder="1"/>
    <xf numFmtId="0" fontId="2" fillId="0" borderId="26" xfId="0" applyFont="1" applyBorder="1"/>
    <xf numFmtId="49" fontId="2" fillId="0" borderId="7" xfId="0" applyNumberFormat="1" applyFont="1" applyBorder="1" applyAlignment="1"/>
    <xf numFmtId="164" fontId="2" fillId="0" borderId="8" xfId="1" applyNumberFormat="1" applyFont="1" applyBorder="1"/>
    <xf numFmtId="164" fontId="2" fillId="0" borderId="26" xfId="1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0" fillId="0" borderId="1" xfId="0" applyBorder="1"/>
    <xf numFmtId="0" fontId="0" fillId="0" borderId="24" xfId="0" applyBorder="1"/>
    <xf numFmtId="49" fontId="0" fillId="0" borderId="1" xfId="0" applyNumberFormat="1" applyBorder="1" applyAlignment="1"/>
    <xf numFmtId="164" fontId="0" fillId="0" borderId="2" xfId="1" applyNumberFormat="1" applyFont="1" applyBorder="1"/>
    <xf numFmtId="164" fontId="0" fillId="0" borderId="24" xfId="1" applyNumberFormat="1" applyFont="1" applyBorder="1"/>
    <xf numFmtId="164" fontId="0" fillId="0" borderId="2" xfId="0" applyNumberFormat="1" applyBorder="1"/>
    <xf numFmtId="164" fontId="0" fillId="0" borderId="3" xfId="0" applyNumberFormat="1" applyBorder="1"/>
    <xf numFmtId="0" fontId="2" fillId="0" borderId="71" xfId="0" applyFont="1" applyBorder="1"/>
    <xf numFmtId="0" fontId="2" fillId="0" borderId="72" xfId="0" applyFont="1" applyBorder="1"/>
    <xf numFmtId="49" fontId="2" fillId="0" borderId="71" xfId="0" applyNumberFormat="1" applyFont="1" applyBorder="1" applyAlignment="1"/>
    <xf numFmtId="164" fontId="2" fillId="0" borderId="73" xfId="1" applyNumberFormat="1" applyFont="1" applyBorder="1"/>
    <xf numFmtId="164" fontId="2" fillId="0" borderId="72" xfId="1" applyNumberFormat="1" applyFont="1" applyBorder="1"/>
    <xf numFmtId="164" fontId="2" fillId="0" borderId="73" xfId="0" applyNumberFormat="1" applyFont="1" applyBorder="1"/>
    <xf numFmtId="164" fontId="2" fillId="0" borderId="74" xfId="0" applyNumberFormat="1" applyFont="1" applyBorder="1"/>
    <xf numFmtId="0" fontId="0" fillId="0" borderId="57" xfId="0" applyBorder="1"/>
    <xf numFmtId="49" fontId="0" fillId="0" borderId="43" xfId="0" quotePrefix="1" applyNumberFormat="1" applyBorder="1" applyAlignment="1"/>
    <xf numFmtId="164" fontId="0" fillId="0" borderId="57" xfId="1" applyNumberFormat="1" applyFont="1" applyBorder="1"/>
    <xf numFmtId="164" fontId="0" fillId="0" borderId="44" xfId="0" applyNumberFormat="1" applyBorder="1"/>
    <xf numFmtId="164" fontId="0" fillId="0" borderId="45" xfId="0" applyNumberFormat="1" applyBorder="1"/>
    <xf numFmtId="0" fontId="3" fillId="0" borderId="39" xfId="0" applyFont="1" applyBorder="1"/>
    <xf numFmtId="0" fontId="3" fillId="0" borderId="47" xfId="0" applyFont="1" applyBorder="1"/>
    <xf numFmtId="49" fontId="3" fillId="0" borderId="39" xfId="0" applyNumberFormat="1" applyFont="1" applyBorder="1" applyAlignment="1"/>
    <xf numFmtId="164" fontId="3" fillId="0" borderId="20" xfId="1" applyNumberFormat="1" applyFont="1" applyBorder="1"/>
    <xf numFmtId="164" fontId="2" fillId="0" borderId="47" xfId="1" applyNumberFormat="1" applyFont="1" applyBorder="1"/>
    <xf numFmtId="164" fontId="2" fillId="0" borderId="20" xfId="0" applyNumberFormat="1" applyFont="1" applyBorder="1"/>
    <xf numFmtId="164" fontId="2" fillId="0" borderId="15" xfId="0" applyNumberFormat="1" applyFont="1" applyBorder="1"/>
    <xf numFmtId="49" fontId="0" fillId="0" borderId="0" xfId="0" applyNumberFormat="1" applyAlignment="1"/>
    <xf numFmtId="164" fontId="0" fillId="0" borderId="0" xfId="0" applyNumberFormat="1"/>
    <xf numFmtId="0" fontId="28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0" fillId="0" borderId="3" xfId="0" applyBorder="1"/>
    <xf numFmtId="164" fontId="2" fillId="0" borderId="16" xfId="1" applyNumberFormat="1" applyFont="1" applyBorder="1"/>
    <xf numFmtId="0" fontId="0" fillId="0" borderId="7" xfId="0" applyBorder="1"/>
    <xf numFmtId="0" fontId="27" fillId="0" borderId="8" xfId="0" applyFont="1" applyBorder="1"/>
    <xf numFmtId="164" fontId="27" fillId="0" borderId="8" xfId="1" applyNumberFormat="1" applyFont="1" applyBorder="1"/>
    <xf numFmtId="164" fontId="27" fillId="0" borderId="26" xfId="1" applyNumberFormat="1" applyFont="1" applyBorder="1"/>
    <xf numFmtId="164" fontId="27" fillId="0" borderId="5" xfId="1" applyNumberFormat="1" applyFont="1" applyBorder="1"/>
    <xf numFmtId="164" fontId="27" fillId="0" borderId="16" xfId="1" applyNumberFormat="1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14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left" wrapText="1"/>
    </xf>
    <xf numFmtId="0" fontId="14" fillId="0" borderId="53" xfId="0" applyFont="1" applyBorder="1" applyAlignment="1">
      <alignment horizontal="left"/>
    </xf>
    <xf numFmtId="164" fontId="14" fillId="0" borderId="18" xfId="1" applyNumberFormat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23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7" xfId="0" applyBorder="1" applyAlignment="1">
      <alignment horizontal="left" wrapText="1"/>
    </xf>
    <xf numFmtId="0" fontId="0" fillId="0" borderId="63" xfId="0" applyBorder="1" applyAlignment="1">
      <alignment horizontal="left" wrapText="1"/>
    </xf>
    <xf numFmtId="164" fontId="0" fillId="0" borderId="67" xfId="1" applyNumberFormat="1" applyFont="1" applyBorder="1" applyAlignment="1">
      <alignment horizontal="center"/>
    </xf>
    <xf numFmtId="164" fontId="0" fillId="0" borderId="63" xfId="1" applyNumberFormat="1" applyFont="1" applyBorder="1" applyAlignment="1">
      <alignment horizontal="center"/>
    </xf>
    <xf numFmtId="164" fontId="0" fillId="0" borderId="68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67" xfId="0" applyFont="1" applyBorder="1" applyAlignment="1">
      <alignment horizontal="left" wrapText="1"/>
    </xf>
    <xf numFmtId="0" fontId="3" fillId="0" borderId="63" xfId="0" applyFont="1" applyBorder="1" applyAlignment="1">
      <alignment horizontal="left" wrapText="1"/>
    </xf>
    <xf numFmtId="164" fontId="3" fillId="0" borderId="67" xfId="1" applyNumberFormat="1" applyFont="1" applyBorder="1" applyAlignment="1">
      <alignment horizontal="center"/>
    </xf>
    <xf numFmtId="164" fontId="3" fillId="0" borderId="63" xfId="1" applyNumberFormat="1" applyFont="1" applyBorder="1" applyAlignment="1">
      <alignment horizontal="center"/>
    </xf>
    <xf numFmtId="164" fontId="3" fillId="0" borderId="68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1" fontId="0" fillId="0" borderId="67" xfId="0" applyNumberFormat="1" applyBorder="1" applyAlignment="1">
      <alignment horizontal="left" wrapText="1"/>
    </xf>
    <xf numFmtId="11" fontId="0" fillId="0" borderId="63" xfId="0" applyNumberFormat="1" applyBorder="1" applyAlignment="1">
      <alignment horizontal="left" wrapText="1"/>
    </xf>
    <xf numFmtId="0" fontId="27" fillId="0" borderId="67" xfId="0" applyFont="1" applyBorder="1" applyAlignment="1">
      <alignment horizontal="left" wrapText="1"/>
    </xf>
    <xf numFmtId="0" fontId="27" fillId="0" borderId="63" xfId="0" applyFont="1" applyBorder="1" applyAlignment="1">
      <alignment horizontal="left" wrapText="1"/>
    </xf>
    <xf numFmtId="0" fontId="0" fillId="0" borderId="62" xfId="0" applyBorder="1" applyAlignment="1">
      <alignment horizontal="right"/>
    </xf>
    <xf numFmtId="0" fontId="14" fillId="2" borderId="4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61" xfId="0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4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164" fontId="10" fillId="2" borderId="40" xfId="1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164" fontId="10" fillId="2" borderId="41" xfId="1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164" fontId="10" fillId="2" borderId="42" xfId="1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164" fontId="0" fillId="2" borderId="20" xfId="1" applyNumberFormat="1" applyFont="1" applyFill="1" applyBorder="1"/>
    <xf numFmtId="0" fontId="0" fillId="2" borderId="15" xfId="0" applyFill="1" applyBorder="1"/>
    <xf numFmtId="0" fontId="6" fillId="2" borderId="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164" fontId="2" fillId="2" borderId="25" xfId="1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0" fontId="0" fillId="2" borderId="29" xfId="0" applyFill="1" applyBorder="1"/>
    <xf numFmtId="0" fontId="0" fillId="2" borderId="64" xfId="0" applyFill="1" applyBorder="1"/>
    <xf numFmtId="0" fontId="0" fillId="2" borderId="65" xfId="0" applyFill="1" applyBorder="1"/>
    <xf numFmtId="0" fontId="6" fillId="2" borderId="2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6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3" fillId="2" borderId="70" xfId="0" applyFont="1" applyFill="1" applyBorder="1" applyAlignment="1">
      <alignment horizontal="center" wrapText="1"/>
    </xf>
    <xf numFmtId="0" fontId="3" fillId="2" borderId="64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3" fillId="2" borderId="28" xfId="0" applyFont="1" applyFill="1" applyBorder="1" applyAlignment="1">
      <alignment horizontal="center" wrapText="1"/>
    </xf>
    <xf numFmtId="0" fontId="3" fillId="2" borderId="5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8" xfId="0" applyFill="1" applyBorder="1"/>
    <xf numFmtId="0" fontId="0" fillId="2" borderId="47" xfId="0" applyFill="1" applyBorder="1"/>
    <xf numFmtId="0" fontId="0" fillId="2" borderId="9" xfId="0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70" xfId="0" applyFont="1" applyFill="1" applyBorder="1"/>
    <xf numFmtId="0" fontId="8" fillId="2" borderId="6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zoomScale="60" zoomScaleNormal="100" workbookViewId="0">
      <selection activeCell="A6" sqref="A6:I7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41" customWidth="1"/>
    <col min="4" max="4" width="32.5703125" style="41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325" t="s">
        <v>210</v>
      </c>
      <c r="B1" s="326"/>
      <c r="C1" s="326"/>
      <c r="D1" s="326"/>
      <c r="E1" s="326"/>
      <c r="F1" s="326"/>
      <c r="G1" s="326"/>
      <c r="H1" s="326"/>
      <c r="I1" s="326"/>
    </row>
    <row r="2" spans="1:13" ht="36" customHeight="1" x14ac:dyDescent="0.4">
      <c r="A2" s="327" t="s">
        <v>205</v>
      </c>
      <c r="B2" s="327"/>
      <c r="C2" s="327"/>
      <c r="D2" s="327"/>
      <c r="E2" s="327"/>
      <c r="F2" s="327"/>
      <c r="G2" s="327"/>
      <c r="H2" s="327"/>
      <c r="I2" s="327"/>
    </row>
    <row r="3" spans="1:13" ht="36" customHeight="1" x14ac:dyDescent="0.4">
      <c r="A3" s="37"/>
      <c r="B3" s="38"/>
      <c r="C3" s="39"/>
      <c r="D3" s="39"/>
      <c r="E3" s="38"/>
      <c r="F3" s="38"/>
      <c r="G3" s="38"/>
      <c r="H3" s="38"/>
      <c r="I3" s="38"/>
    </row>
    <row r="4" spans="1:13" ht="36" customHeight="1" x14ac:dyDescent="0.4">
      <c r="A4" s="325" t="s">
        <v>197</v>
      </c>
      <c r="B4" s="325"/>
      <c r="C4" s="325"/>
      <c r="D4" s="325"/>
      <c r="E4" s="325"/>
      <c r="F4" s="325"/>
      <c r="G4" s="325"/>
      <c r="H4" s="325"/>
      <c r="I4" s="325"/>
    </row>
    <row r="5" spans="1:13" ht="36" customHeight="1" thickBot="1" x14ac:dyDescent="0.35">
      <c r="A5" s="13"/>
      <c r="B5" s="14"/>
      <c r="C5" s="40"/>
      <c r="D5" s="40"/>
      <c r="E5" s="14"/>
      <c r="F5" s="14"/>
      <c r="G5" s="14"/>
      <c r="H5" s="14"/>
      <c r="I5" s="14"/>
    </row>
    <row r="6" spans="1:13" ht="36" customHeight="1" thickBot="1" x14ac:dyDescent="0.45">
      <c r="A6" s="361" t="s">
        <v>38</v>
      </c>
      <c r="B6" s="362" t="s">
        <v>1</v>
      </c>
      <c r="C6" s="363"/>
      <c r="D6" s="364" t="s">
        <v>200</v>
      </c>
      <c r="E6" s="365" t="s">
        <v>199</v>
      </c>
      <c r="F6" s="366"/>
      <c r="G6" s="366"/>
      <c r="H6" s="366"/>
      <c r="I6" s="367"/>
    </row>
    <row r="7" spans="1:13" ht="36" customHeight="1" thickBot="1" x14ac:dyDescent="0.45">
      <c r="A7" s="368"/>
      <c r="B7" s="369"/>
      <c r="C7" s="370"/>
      <c r="D7" s="371"/>
      <c r="E7" s="372" t="s">
        <v>0</v>
      </c>
      <c r="F7" s="373" t="s">
        <v>157</v>
      </c>
      <c r="G7" s="373" t="s">
        <v>158</v>
      </c>
      <c r="H7" s="373" t="s">
        <v>159</v>
      </c>
      <c r="I7" s="374" t="s">
        <v>209</v>
      </c>
    </row>
    <row r="8" spans="1:13" ht="36" customHeight="1" x14ac:dyDescent="0.4">
      <c r="A8" s="47" t="s">
        <v>2</v>
      </c>
      <c r="B8" s="102" t="s">
        <v>81</v>
      </c>
      <c r="C8" s="116" t="s">
        <v>76</v>
      </c>
      <c r="D8" s="116"/>
      <c r="E8" s="87">
        <f>E9+E17</f>
        <v>0</v>
      </c>
      <c r="F8" s="94">
        <f t="shared" ref="F8:I8" si="0">F9+F17</f>
        <v>0</v>
      </c>
      <c r="G8" s="94">
        <f t="shared" si="0"/>
        <v>0</v>
      </c>
      <c r="H8" s="94">
        <f t="shared" si="0"/>
        <v>0</v>
      </c>
      <c r="I8" s="170">
        <f t="shared" si="0"/>
        <v>0</v>
      </c>
    </row>
    <row r="9" spans="1:13" ht="36" customHeight="1" x14ac:dyDescent="0.4">
      <c r="A9" s="157" t="s">
        <v>3</v>
      </c>
      <c r="B9" s="103" t="s">
        <v>131</v>
      </c>
      <c r="C9" s="158"/>
      <c r="D9" s="181"/>
      <c r="E9" s="159">
        <f>E10+E11+E12+E13+E14+E15+E16</f>
        <v>0</v>
      </c>
      <c r="F9" s="160">
        <f t="shared" ref="F9:I9" si="1">F10+F11+F12+F13+F14+F15+F16</f>
        <v>0</v>
      </c>
      <c r="G9" s="160">
        <f t="shared" si="1"/>
        <v>0</v>
      </c>
      <c r="H9" s="160">
        <f t="shared" si="1"/>
        <v>0</v>
      </c>
      <c r="I9" s="171">
        <f t="shared" si="1"/>
        <v>0</v>
      </c>
    </row>
    <row r="10" spans="1:13" ht="36" customHeight="1" x14ac:dyDescent="0.4">
      <c r="A10" s="157" t="s">
        <v>4</v>
      </c>
      <c r="B10" s="104" t="s">
        <v>150</v>
      </c>
      <c r="C10" s="158"/>
      <c r="D10" s="181"/>
      <c r="E10" s="159"/>
      <c r="F10" s="160"/>
      <c r="G10" s="160"/>
      <c r="H10" s="160"/>
      <c r="I10" s="171"/>
      <c r="L10" s="3"/>
    </row>
    <row r="11" spans="1:13" ht="36" customHeight="1" x14ac:dyDescent="0.4">
      <c r="A11" s="157" t="s">
        <v>5</v>
      </c>
      <c r="B11" s="104" t="s">
        <v>151</v>
      </c>
      <c r="C11" s="117"/>
      <c r="D11" s="117"/>
      <c r="E11" s="159"/>
      <c r="F11" s="160"/>
      <c r="G11" s="160"/>
      <c r="H11" s="160"/>
      <c r="I11" s="171"/>
      <c r="M11" s="14"/>
    </row>
    <row r="12" spans="1:13" ht="36" customHeight="1" x14ac:dyDescent="0.4">
      <c r="A12" s="157" t="s">
        <v>6</v>
      </c>
      <c r="B12" s="104" t="s">
        <v>177</v>
      </c>
      <c r="C12" s="117"/>
      <c r="D12" s="117"/>
      <c r="E12" s="159"/>
      <c r="F12" s="160"/>
      <c r="G12" s="160"/>
      <c r="H12" s="160"/>
      <c r="I12" s="171"/>
    </row>
    <row r="13" spans="1:13" ht="36" customHeight="1" x14ac:dyDescent="0.4">
      <c r="A13" s="157" t="s">
        <v>7</v>
      </c>
      <c r="B13" s="104" t="s">
        <v>152</v>
      </c>
      <c r="C13" s="117"/>
      <c r="D13" s="117"/>
      <c r="E13" s="159"/>
      <c r="F13" s="160"/>
      <c r="G13" s="160"/>
      <c r="H13" s="160"/>
      <c r="I13" s="171"/>
    </row>
    <row r="14" spans="1:13" ht="36" customHeight="1" x14ac:dyDescent="0.4">
      <c r="A14" s="157" t="s">
        <v>8</v>
      </c>
      <c r="B14" s="104" t="s">
        <v>153</v>
      </c>
      <c r="C14" s="117"/>
      <c r="D14" s="117"/>
      <c r="E14" s="159"/>
      <c r="F14" s="160"/>
      <c r="G14" s="160"/>
      <c r="H14" s="160"/>
      <c r="I14" s="171"/>
    </row>
    <row r="15" spans="1:13" ht="36" customHeight="1" x14ac:dyDescent="0.4">
      <c r="A15" s="157" t="s">
        <v>9</v>
      </c>
      <c r="B15" s="104" t="s">
        <v>154</v>
      </c>
      <c r="C15" s="117"/>
      <c r="D15" s="117"/>
      <c r="E15" s="159"/>
      <c r="F15" s="160"/>
      <c r="G15" s="160"/>
      <c r="H15" s="160"/>
      <c r="I15" s="171"/>
    </row>
    <row r="16" spans="1:13" ht="36" customHeight="1" x14ac:dyDescent="0.4">
      <c r="A16" s="157" t="s">
        <v>10</v>
      </c>
      <c r="B16" s="105" t="s">
        <v>179</v>
      </c>
      <c r="C16" s="117"/>
      <c r="D16" s="117"/>
      <c r="E16" s="159"/>
      <c r="F16" s="160"/>
      <c r="G16" s="160"/>
      <c r="H16" s="160"/>
      <c r="I16" s="171"/>
    </row>
    <row r="17" spans="1:9" ht="36" customHeight="1" x14ac:dyDescent="0.4">
      <c r="A17" s="157" t="s">
        <v>11</v>
      </c>
      <c r="B17" s="106" t="s">
        <v>132</v>
      </c>
      <c r="C17" s="117"/>
      <c r="D17" s="117"/>
      <c r="E17" s="159">
        <f>E18+E19+E20</f>
        <v>0</v>
      </c>
      <c r="F17" s="160">
        <f t="shared" ref="F17:I17" si="2">F18+F19+F20</f>
        <v>0</v>
      </c>
      <c r="G17" s="160">
        <f t="shared" si="2"/>
        <v>0</v>
      </c>
      <c r="H17" s="160">
        <f t="shared" si="2"/>
        <v>0</v>
      </c>
      <c r="I17" s="171">
        <f t="shared" si="2"/>
        <v>0</v>
      </c>
    </row>
    <row r="18" spans="1:9" ht="36" customHeight="1" x14ac:dyDescent="0.4">
      <c r="A18" s="157" t="s">
        <v>12</v>
      </c>
      <c r="B18" s="105" t="s">
        <v>178</v>
      </c>
      <c r="C18" s="117"/>
      <c r="D18" s="117"/>
      <c r="E18" s="159"/>
      <c r="F18" s="160"/>
      <c r="G18" s="160"/>
      <c r="H18" s="160"/>
      <c r="I18" s="171"/>
    </row>
    <row r="19" spans="1:9" ht="36" customHeight="1" x14ac:dyDescent="0.4">
      <c r="A19" s="157" t="s">
        <v>13</v>
      </c>
      <c r="B19" s="105" t="s">
        <v>180</v>
      </c>
      <c r="C19" s="117"/>
      <c r="D19" s="117"/>
      <c r="E19" s="159"/>
      <c r="F19" s="160"/>
      <c r="G19" s="160"/>
      <c r="H19" s="160"/>
      <c r="I19" s="171"/>
    </row>
    <row r="20" spans="1:9" ht="36" customHeight="1" thickBot="1" x14ac:dyDescent="0.45">
      <c r="A20" s="157" t="s">
        <v>14</v>
      </c>
      <c r="B20" s="107" t="s">
        <v>181</v>
      </c>
      <c r="C20" s="118"/>
      <c r="D20" s="118"/>
      <c r="E20" s="88"/>
      <c r="F20" s="95"/>
      <c r="G20" s="95"/>
      <c r="H20" s="95"/>
      <c r="I20" s="172"/>
    </row>
    <row r="21" spans="1:9" ht="36" customHeight="1" x14ac:dyDescent="0.4">
      <c r="A21" s="47" t="s">
        <v>15</v>
      </c>
      <c r="B21" s="102" t="s">
        <v>80</v>
      </c>
      <c r="C21" s="116" t="s">
        <v>77</v>
      </c>
      <c r="D21" s="116"/>
      <c r="E21" s="87">
        <f>E22</f>
        <v>0</v>
      </c>
      <c r="F21" s="94">
        <f t="shared" ref="F21:G21" si="3">F22</f>
        <v>0</v>
      </c>
      <c r="G21" s="94">
        <f t="shared" si="3"/>
        <v>0</v>
      </c>
      <c r="H21" s="94"/>
      <c r="I21" s="170"/>
    </row>
    <row r="22" spans="1:9" ht="36" customHeight="1" x14ac:dyDescent="0.4">
      <c r="A22" s="33" t="s">
        <v>16</v>
      </c>
      <c r="B22" s="106" t="s">
        <v>82</v>
      </c>
      <c r="C22" s="158"/>
      <c r="D22" s="181"/>
      <c r="E22" s="159"/>
      <c r="F22" s="160"/>
      <c r="G22" s="160">
        <f t="shared" ref="G22" si="4">G23</f>
        <v>0</v>
      </c>
      <c r="H22" s="160"/>
      <c r="I22" s="171"/>
    </row>
    <row r="23" spans="1:9" ht="36" customHeight="1" thickBot="1" x14ac:dyDescent="0.45">
      <c r="A23" s="34" t="s">
        <v>17</v>
      </c>
      <c r="B23" s="108" t="s">
        <v>182</v>
      </c>
      <c r="C23" s="118"/>
      <c r="D23" s="118"/>
      <c r="E23" s="88"/>
      <c r="F23" s="95"/>
      <c r="G23" s="95"/>
      <c r="H23" s="95"/>
      <c r="I23" s="172"/>
    </row>
    <row r="24" spans="1:9" ht="36" customHeight="1" x14ac:dyDescent="0.4">
      <c r="A24" s="32" t="s">
        <v>18</v>
      </c>
      <c r="B24" s="109" t="s">
        <v>23</v>
      </c>
      <c r="C24" s="116" t="s">
        <v>78</v>
      </c>
      <c r="D24" s="116"/>
      <c r="E24" s="87">
        <f>E25+E28</f>
        <v>0</v>
      </c>
      <c r="F24" s="94">
        <f t="shared" ref="F24:G24" si="5">F25+F28</f>
        <v>0</v>
      </c>
      <c r="G24" s="94">
        <f t="shared" si="5"/>
        <v>0</v>
      </c>
      <c r="H24" s="94"/>
      <c r="I24" s="170"/>
    </row>
    <row r="25" spans="1:9" ht="36" customHeight="1" x14ac:dyDescent="0.4">
      <c r="A25" s="157" t="s">
        <v>19</v>
      </c>
      <c r="B25" s="106" t="s">
        <v>83</v>
      </c>
      <c r="C25" s="158"/>
      <c r="D25" s="181"/>
      <c r="E25" s="159">
        <f>E26</f>
        <v>0</v>
      </c>
      <c r="F25" s="160">
        <f>F26</f>
        <v>0</v>
      </c>
      <c r="G25" s="160"/>
      <c r="H25" s="160"/>
      <c r="I25" s="171"/>
    </row>
    <row r="26" spans="1:9" ht="30.75" customHeight="1" x14ac:dyDescent="0.4">
      <c r="A26" s="328" t="s">
        <v>20</v>
      </c>
      <c r="B26" s="329" t="s">
        <v>183</v>
      </c>
      <c r="C26" s="330"/>
      <c r="D26" s="181"/>
      <c r="E26" s="331"/>
      <c r="F26" s="332"/>
      <c r="G26" s="95"/>
      <c r="H26" s="95"/>
      <c r="I26" s="172"/>
    </row>
    <row r="27" spans="1:9" ht="15" hidden="1" customHeight="1" x14ac:dyDescent="0.4">
      <c r="A27" s="328"/>
      <c r="B27" s="329"/>
      <c r="C27" s="330"/>
      <c r="D27" s="181"/>
      <c r="E27" s="331"/>
      <c r="F27" s="332"/>
      <c r="G27" s="101"/>
      <c r="H27" s="101"/>
      <c r="I27" s="173"/>
    </row>
    <row r="28" spans="1:9" ht="36" customHeight="1" x14ac:dyDescent="0.4">
      <c r="A28" s="157" t="s">
        <v>21</v>
      </c>
      <c r="B28" s="106" t="s">
        <v>79</v>
      </c>
      <c r="C28" s="119"/>
      <c r="D28" s="119"/>
      <c r="E28" s="159">
        <f>E29+E30</f>
        <v>0</v>
      </c>
      <c r="F28" s="160">
        <f>F29+F30</f>
        <v>0</v>
      </c>
      <c r="G28" s="160"/>
      <c r="H28" s="160"/>
      <c r="I28" s="171"/>
    </row>
    <row r="29" spans="1:9" ht="36" customHeight="1" x14ac:dyDescent="0.4">
      <c r="A29" s="157" t="s">
        <v>22</v>
      </c>
      <c r="B29" s="104" t="s">
        <v>184</v>
      </c>
      <c r="C29" s="117"/>
      <c r="D29" s="117"/>
      <c r="E29" s="159"/>
      <c r="F29" s="160"/>
      <c r="G29" s="160"/>
      <c r="H29" s="160"/>
      <c r="I29" s="171"/>
    </row>
    <row r="30" spans="1:9" ht="36" customHeight="1" thickBot="1" x14ac:dyDescent="0.45">
      <c r="A30" s="35" t="s">
        <v>25</v>
      </c>
      <c r="B30" s="110" t="s">
        <v>185</v>
      </c>
      <c r="C30" s="120"/>
      <c r="D30" s="120"/>
      <c r="E30" s="89"/>
      <c r="F30" s="96"/>
      <c r="G30" s="96"/>
      <c r="H30" s="96"/>
      <c r="I30" s="174"/>
    </row>
    <row r="31" spans="1:9" ht="36" customHeight="1" x14ac:dyDescent="0.4">
      <c r="A31" s="154" t="s">
        <v>26</v>
      </c>
      <c r="B31" s="151" t="s">
        <v>84</v>
      </c>
      <c r="C31" s="121" t="s">
        <v>85</v>
      </c>
      <c r="D31" s="182">
        <v>23715359</v>
      </c>
      <c r="E31" s="90">
        <f>E32+E34+E35+E37+E36</f>
        <v>24300655</v>
      </c>
      <c r="F31" s="97">
        <f>F32+F34+F35+F37+F36</f>
        <v>24300655</v>
      </c>
      <c r="G31" s="97">
        <f>G32+G34+G35+G37+G36</f>
        <v>24300655</v>
      </c>
      <c r="H31" s="97">
        <f>H32+H34+H35+H37+H36</f>
        <v>24300655</v>
      </c>
      <c r="I31" s="175">
        <f>I32+I34+I35+I37+I36</f>
        <v>21864776</v>
      </c>
    </row>
    <row r="32" spans="1:9" ht="36" customHeight="1" x14ac:dyDescent="0.4">
      <c r="A32" s="155" t="s">
        <v>27</v>
      </c>
      <c r="B32" s="152" t="s">
        <v>96</v>
      </c>
      <c r="C32" s="119"/>
      <c r="D32" s="183">
        <v>1076060</v>
      </c>
      <c r="E32" s="159">
        <v>500000</v>
      </c>
      <c r="F32" s="160">
        <v>500000</v>
      </c>
      <c r="G32" s="160">
        <f t="shared" ref="G32" si="6">G33</f>
        <v>500000</v>
      </c>
      <c r="H32" s="160">
        <v>500000</v>
      </c>
      <c r="I32" s="171">
        <v>564720</v>
      </c>
    </row>
    <row r="33" spans="1:9" ht="36" customHeight="1" x14ac:dyDescent="0.4">
      <c r="A33" s="155" t="s">
        <v>28</v>
      </c>
      <c r="B33" s="180" t="s">
        <v>194</v>
      </c>
      <c r="C33" s="119"/>
      <c r="D33" s="183">
        <v>1076060</v>
      </c>
      <c r="E33" s="159">
        <v>500000</v>
      </c>
      <c r="F33" s="160">
        <v>500000</v>
      </c>
      <c r="G33" s="160">
        <v>500000</v>
      </c>
      <c r="H33" s="160">
        <v>500000</v>
      </c>
      <c r="I33" s="171">
        <v>418000</v>
      </c>
    </row>
    <row r="34" spans="1:9" ht="36" customHeight="1" x14ac:dyDescent="0.4">
      <c r="A34" s="155" t="s">
        <v>29</v>
      </c>
      <c r="B34" s="152" t="s">
        <v>97</v>
      </c>
      <c r="C34" s="119"/>
      <c r="D34" s="183">
        <v>396347</v>
      </c>
      <c r="E34" s="159">
        <v>2400000</v>
      </c>
      <c r="F34" s="160">
        <v>2400000</v>
      </c>
      <c r="G34" s="160">
        <v>2400000</v>
      </c>
      <c r="H34" s="160">
        <v>2400000</v>
      </c>
      <c r="I34" s="171">
        <v>563438</v>
      </c>
    </row>
    <row r="35" spans="1:9" ht="36" customHeight="1" x14ac:dyDescent="0.4">
      <c r="A35" s="155" t="s">
        <v>30</v>
      </c>
      <c r="B35" s="176" t="s">
        <v>172</v>
      </c>
      <c r="C35" s="119"/>
      <c r="D35" s="183">
        <v>14872548</v>
      </c>
      <c r="E35" s="159">
        <v>14765870</v>
      </c>
      <c r="F35" s="160">
        <v>14765870</v>
      </c>
      <c r="G35" s="160">
        <v>14765870</v>
      </c>
      <c r="H35" s="160">
        <v>14765870</v>
      </c>
      <c r="I35" s="171">
        <v>15450737</v>
      </c>
    </row>
    <row r="36" spans="1:9" ht="36" customHeight="1" x14ac:dyDescent="0.4">
      <c r="A36" s="155" t="s">
        <v>31</v>
      </c>
      <c r="B36" s="152" t="s">
        <v>173</v>
      </c>
      <c r="C36" s="122"/>
      <c r="D36" s="184">
        <v>4122645</v>
      </c>
      <c r="E36" s="88">
        <v>4634785</v>
      </c>
      <c r="F36" s="95">
        <v>4634785</v>
      </c>
      <c r="G36" s="95">
        <v>4634785</v>
      </c>
      <c r="H36" s="95">
        <v>4634785</v>
      </c>
      <c r="I36" s="172">
        <v>4323861</v>
      </c>
    </row>
    <row r="37" spans="1:9" ht="36" customHeight="1" thickBot="1" x14ac:dyDescent="0.45">
      <c r="A37" s="156" t="s">
        <v>32</v>
      </c>
      <c r="B37" s="153" t="s">
        <v>174</v>
      </c>
      <c r="C37" s="120"/>
      <c r="D37" s="185">
        <v>3247759</v>
      </c>
      <c r="E37" s="89">
        <v>2000000</v>
      </c>
      <c r="F37" s="96">
        <v>2000000</v>
      </c>
      <c r="G37" s="96">
        <v>2000000</v>
      </c>
      <c r="H37" s="96">
        <v>2000000</v>
      </c>
      <c r="I37" s="174">
        <v>962020</v>
      </c>
    </row>
    <row r="38" spans="1:9" ht="36" customHeight="1" x14ac:dyDescent="0.4">
      <c r="A38" s="36" t="s">
        <v>33</v>
      </c>
      <c r="B38" s="111" t="s">
        <v>86</v>
      </c>
      <c r="C38" s="121" t="s">
        <v>87</v>
      </c>
      <c r="D38" s="121"/>
      <c r="E38" s="90">
        <f>E39</f>
        <v>0</v>
      </c>
      <c r="F38" s="97">
        <f t="shared" ref="F38" si="7">F39</f>
        <v>0</v>
      </c>
      <c r="G38" s="97"/>
      <c r="H38" s="97"/>
      <c r="I38" s="175"/>
    </row>
    <row r="39" spans="1:9" ht="36" customHeight="1" thickBot="1" x14ac:dyDescent="0.45">
      <c r="A39" s="157" t="s">
        <v>34</v>
      </c>
      <c r="B39" s="106" t="s">
        <v>186</v>
      </c>
      <c r="C39" s="119"/>
      <c r="D39" s="119"/>
      <c r="E39" s="159"/>
      <c r="F39" s="160"/>
      <c r="G39" s="160"/>
      <c r="H39" s="160"/>
      <c r="I39" s="171"/>
    </row>
    <row r="40" spans="1:9" ht="36" customHeight="1" x14ac:dyDescent="0.4">
      <c r="A40" s="32" t="s">
        <v>35</v>
      </c>
      <c r="B40" s="109" t="s">
        <v>89</v>
      </c>
      <c r="C40" s="116" t="s">
        <v>88</v>
      </c>
      <c r="D40" s="116"/>
      <c r="E40" s="87">
        <f>E41+E42</f>
        <v>0</v>
      </c>
      <c r="F40" s="94"/>
      <c r="G40" s="94"/>
      <c r="H40" s="94"/>
      <c r="I40" s="170"/>
    </row>
    <row r="41" spans="1:9" ht="36" customHeight="1" x14ac:dyDescent="0.4">
      <c r="A41" s="157" t="s">
        <v>36</v>
      </c>
      <c r="B41" s="106" t="s">
        <v>92</v>
      </c>
      <c r="C41" s="119"/>
      <c r="D41" s="119"/>
      <c r="E41" s="159"/>
      <c r="F41" s="160"/>
      <c r="G41" s="160"/>
      <c r="H41" s="160"/>
      <c r="I41" s="171"/>
    </row>
    <row r="42" spans="1:9" ht="36" customHeight="1" thickBot="1" x14ac:dyDescent="0.45">
      <c r="A42" s="34" t="s">
        <v>37</v>
      </c>
      <c r="B42" s="112" t="s">
        <v>93</v>
      </c>
      <c r="C42" s="122"/>
      <c r="D42" s="122"/>
      <c r="E42" s="88"/>
      <c r="F42" s="95"/>
      <c r="G42" s="95"/>
      <c r="H42" s="95"/>
      <c r="I42" s="172"/>
    </row>
    <row r="43" spans="1:9" ht="36" customHeight="1" x14ac:dyDescent="0.4">
      <c r="A43" s="32" t="s">
        <v>100</v>
      </c>
      <c r="B43" s="109" t="s">
        <v>90</v>
      </c>
      <c r="C43" s="116" t="s">
        <v>91</v>
      </c>
      <c r="D43" s="116"/>
      <c r="E43" s="87">
        <f>E44+E45</f>
        <v>0</v>
      </c>
      <c r="F43" s="94"/>
      <c r="G43" s="94"/>
      <c r="H43" s="94"/>
      <c r="I43" s="170"/>
    </row>
    <row r="44" spans="1:9" ht="36" customHeight="1" x14ac:dyDescent="0.4">
      <c r="A44" s="157" t="s">
        <v>101</v>
      </c>
      <c r="B44" s="106" t="s">
        <v>94</v>
      </c>
      <c r="C44" s="119"/>
      <c r="D44" s="119"/>
      <c r="E44" s="159"/>
      <c r="F44" s="160"/>
      <c r="G44" s="160"/>
      <c r="H44" s="160"/>
      <c r="I44" s="171"/>
    </row>
    <row r="45" spans="1:9" ht="36" customHeight="1" thickBot="1" x14ac:dyDescent="0.45">
      <c r="A45" s="34" t="s">
        <v>102</v>
      </c>
      <c r="B45" s="112" t="s">
        <v>95</v>
      </c>
      <c r="C45" s="122"/>
      <c r="D45" s="122"/>
      <c r="E45" s="88"/>
      <c r="F45" s="95"/>
      <c r="G45" s="95"/>
      <c r="H45" s="95"/>
      <c r="I45" s="172"/>
    </row>
    <row r="46" spans="1:9" s="50" customFormat="1" ht="36" customHeight="1" thickBot="1" x14ac:dyDescent="0.45">
      <c r="A46" s="49" t="s">
        <v>119</v>
      </c>
      <c r="B46" s="113" t="s">
        <v>24</v>
      </c>
      <c r="C46" s="123"/>
      <c r="D46" s="186">
        <v>23715359</v>
      </c>
      <c r="E46" s="91">
        <f>E8+E21+E24+E31+E38+E40+E43</f>
        <v>24300655</v>
      </c>
      <c r="F46" s="98">
        <f t="shared" ref="F46:G46" si="8">F8+F21+F24+F31+F38+F40+F43</f>
        <v>24300655</v>
      </c>
      <c r="G46" s="98">
        <f t="shared" si="8"/>
        <v>24300655</v>
      </c>
      <c r="H46" s="98">
        <f t="shared" ref="H46:I46" si="9">H8+H21+H24+H31+H38+H40+H43</f>
        <v>24300655</v>
      </c>
      <c r="I46" s="177">
        <f t="shared" si="9"/>
        <v>21864776</v>
      </c>
    </row>
    <row r="47" spans="1:9" s="48" customFormat="1" ht="36" customHeight="1" x14ac:dyDescent="0.4">
      <c r="A47" s="51" t="s">
        <v>120</v>
      </c>
      <c r="B47" s="114" t="s">
        <v>121</v>
      </c>
      <c r="C47" s="124"/>
      <c r="D47" s="187">
        <v>23715359</v>
      </c>
      <c r="E47" s="92">
        <f>E8+E24+E31+E40</f>
        <v>24300655</v>
      </c>
      <c r="F47" s="99">
        <f t="shared" ref="F47:G47" si="10">F8+F24+F31+F40</f>
        <v>24300655</v>
      </c>
      <c r="G47" s="99">
        <f t="shared" si="10"/>
        <v>24300655</v>
      </c>
      <c r="H47" s="99">
        <f t="shared" ref="H47:I47" si="11">H8+H24+H31+H40</f>
        <v>24300655</v>
      </c>
      <c r="I47" s="178">
        <f t="shared" si="11"/>
        <v>21864776</v>
      </c>
    </row>
    <row r="48" spans="1:9" s="48" customFormat="1" ht="36" customHeight="1" thickBot="1" x14ac:dyDescent="0.45">
      <c r="A48" s="52" t="s">
        <v>175</v>
      </c>
      <c r="B48" s="115" t="s">
        <v>122</v>
      </c>
      <c r="C48" s="125"/>
      <c r="D48" s="125"/>
      <c r="E48" s="93">
        <f>E21+E38+E43</f>
        <v>0</v>
      </c>
      <c r="F48" s="100">
        <f t="shared" ref="F48" si="12">F21+F38+F43</f>
        <v>0</v>
      </c>
      <c r="G48" s="100"/>
      <c r="H48" s="100"/>
      <c r="I48" s="179"/>
    </row>
  </sheetData>
  <mergeCells count="13">
    <mergeCell ref="A26:A27"/>
    <mergeCell ref="B26:B27"/>
    <mergeCell ref="C26:C27"/>
    <mergeCell ref="E26:E27"/>
    <mergeCell ref="F26:F27"/>
    <mergeCell ref="A1:I1"/>
    <mergeCell ref="A2:I2"/>
    <mergeCell ref="A4:I4"/>
    <mergeCell ref="E6:I6"/>
    <mergeCell ref="B6:B7"/>
    <mergeCell ref="A6:A7"/>
    <mergeCell ref="C6:C7"/>
    <mergeCell ref="D6:D7"/>
  </mergeCells>
  <pageMargins left="0.7" right="0.7" top="0.75" bottom="0.75" header="0.3" footer="0.3"/>
  <pageSetup paperSize="9" scale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workbookViewId="0">
      <selection activeCell="G34" sqref="G34"/>
    </sheetView>
  </sheetViews>
  <sheetFormatPr defaultRowHeight="15" x14ac:dyDescent="0.25"/>
  <cols>
    <col min="2" max="2" width="69.140625" customWidth="1"/>
    <col min="3" max="3" width="15.140625" bestFit="1" customWidth="1"/>
    <col min="4" max="4" width="15.28515625" bestFit="1" customWidth="1"/>
  </cols>
  <sheetData>
    <row r="1" spans="1:12" ht="26.25" x14ac:dyDescent="0.4">
      <c r="A1" s="333" t="s">
        <v>385</v>
      </c>
      <c r="B1" s="333"/>
      <c r="C1" s="333"/>
      <c r="D1" s="333"/>
      <c r="E1" s="195"/>
      <c r="F1" s="195"/>
      <c r="G1" s="195"/>
      <c r="H1" s="195"/>
      <c r="I1" s="196"/>
      <c r="J1" s="196"/>
      <c r="K1" s="196"/>
      <c r="L1" s="196"/>
    </row>
    <row r="2" spans="1:12" ht="15.75" x14ac:dyDescent="0.25">
      <c r="A2" s="339" t="s">
        <v>288</v>
      </c>
      <c r="B2" s="339"/>
      <c r="C2" s="339"/>
      <c r="D2" s="339"/>
    </row>
    <row r="3" spans="1:12" ht="15.75" x14ac:dyDescent="0.25">
      <c r="A3" s="339" t="s">
        <v>389</v>
      </c>
      <c r="B3" s="339"/>
      <c r="C3" s="339"/>
      <c r="D3" s="339"/>
    </row>
    <row r="4" spans="1:12" ht="15.75" thickBot="1" x14ac:dyDescent="0.3"/>
    <row r="5" spans="1:12" ht="15.75" thickBot="1" x14ac:dyDescent="0.3">
      <c r="A5" s="419"/>
      <c r="B5" s="420"/>
      <c r="C5" s="420"/>
      <c r="D5" s="421"/>
    </row>
    <row r="6" spans="1:12" ht="15.75" x14ac:dyDescent="0.25">
      <c r="A6" s="422" t="s">
        <v>59</v>
      </c>
      <c r="B6" s="423"/>
      <c r="C6" s="412" t="s">
        <v>234</v>
      </c>
      <c r="D6" s="424" t="s">
        <v>235</v>
      </c>
    </row>
    <row r="7" spans="1:12" ht="16.5" thickBot="1" x14ac:dyDescent="0.3">
      <c r="A7" s="425"/>
      <c r="B7" s="426"/>
      <c r="C7" s="427" t="s">
        <v>236</v>
      </c>
      <c r="D7" s="428" t="s">
        <v>388</v>
      </c>
    </row>
    <row r="8" spans="1:12" x14ac:dyDescent="0.25">
      <c r="A8" s="255" t="s">
        <v>289</v>
      </c>
      <c r="B8" s="256" t="s">
        <v>290</v>
      </c>
      <c r="C8" s="257"/>
      <c r="D8" s="258"/>
    </row>
    <row r="9" spans="1:12" x14ac:dyDescent="0.25">
      <c r="A9" s="340" t="s">
        <v>291</v>
      </c>
      <c r="B9" s="342" t="s">
        <v>292</v>
      </c>
      <c r="C9" s="344">
        <v>16417810</v>
      </c>
      <c r="D9" s="346">
        <v>16694386</v>
      </c>
    </row>
    <row r="10" spans="1:12" x14ac:dyDescent="0.25">
      <c r="A10" s="341"/>
      <c r="B10" s="343"/>
      <c r="C10" s="345"/>
      <c r="D10" s="347"/>
    </row>
    <row r="11" spans="1:12" x14ac:dyDescent="0.25">
      <c r="A11" s="340" t="s">
        <v>293</v>
      </c>
      <c r="B11" s="342" t="s">
        <v>294</v>
      </c>
      <c r="C11" s="344"/>
      <c r="D11" s="346"/>
    </row>
    <row r="12" spans="1:12" x14ac:dyDescent="0.25">
      <c r="A12" s="341"/>
      <c r="B12" s="343"/>
      <c r="C12" s="345"/>
      <c r="D12" s="347"/>
    </row>
    <row r="13" spans="1:12" x14ac:dyDescent="0.25">
      <c r="A13" s="348" t="s">
        <v>239</v>
      </c>
      <c r="B13" s="350" t="s">
        <v>295</v>
      </c>
      <c r="C13" s="352">
        <f>C8+C9+C11</f>
        <v>16417810</v>
      </c>
      <c r="D13" s="354">
        <f>D8+D9+D11</f>
        <v>16694386</v>
      </c>
    </row>
    <row r="14" spans="1:12" x14ac:dyDescent="0.25">
      <c r="A14" s="349"/>
      <c r="B14" s="351"/>
      <c r="C14" s="353"/>
      <c r="D14" s="355"/>
    </row>
    <row r="15" spans="1:12" x14ac:dyDescent="0.25">
      <c r="A15" s="4" t="s">
        <v>296</v>
      </c>
      <c r="B15" s="259" t="s">
        <v>297</v>
      </c>
      <c r="C15" s="260"/>
      <c r="D15" s="208"/>
    </row>
    <row r="16" spans="1:12" x14ac:dyDescent="0.25">
      <c r="A16" s="4" t="s">
        <v>298</v>
      </c>
      <c r="B16" s="259" t="s">
        <v>299</v>
      </c>
      <c r="C16" s="260"/>
      <c r="D16" s="208"/>
    </row>
    <row r="17" spans="1:4" x14ac:dyDescent="0.25">
      <c r="A17" s="261" t="s">
        <v>241</v>
      </c>
      <c r="B17" s="262" t="s">
        <v>300</v>
      </c>
      <c r="C17" s="263">
        <f>C15+C16</f>
        <v>0</v>
      </c>
      <c r="D17" s="264">
        <f>D15+D16</f>
        <v>0</v>
      </c>
    </row>
    <row r="18" spans="1:4" x14ac:dyDescent="0.25">
      <c r="A18" s="340" t="s">
        <v>301</v>
      </c>
      <c r="B18" s="342" t="s">
        <v>302</v>
      </c>
      <c r="C18" s="344">
        <v>446228088</v>
      </c>
      <c r="D18" s="346">
        <v>520935303</v>
      </c>
    </row>
    <row r="19" spans="1:4" x14ac:dyDescent="0.25">
      <c r="A19" s="341"/>
      <c r="B19" s="343"/>
      <c r="C19" s="345"/>
      <c r="D19" s="347"/>
    </row>
    <row r="20" spans="1:4" x14ac:dyDescent="0.25">
      <c r="A20" s="340" t="s">
        <v>303</v>
      </c>
      <c r="B20" s="342" t="s">
        <v>304</v>
      </c>
      <c r="C20" s="344">
        <v>0</v>
      </c>
      <c r="D20" s="346">
        <v>0</v>
      </c>
    </row>
    <row r="21" spans="1:4" x14ac:dyDescent="0.25">
      <c r="A21" s="341"/>
      <c r="B21" s="343"/>
      <c r="C21" s="345"/>
      <c r="D21" s="347"/>
    </row>
    <row r="22" spans="1:4" x14ac:dyDescent="0.25">
      <c r="A22" s="4" t="s">
        <v>305</v>
      </c>
      <c r="B22" s="265" t="s">
        <v>306</v>
      </c>
      <c r="C22" s="260"/>
      <c r="D22" s="208"/>
    </row>
    <row r="23" spans="1:4" x14ac:dyDescent="0.25">
      <c r="A23" s="4" t="s">
        <v>307</v>
      </c>
      <c r="B23" s="259" t="s">
        <v>308</v>
      </c>
      <c r="C23" s="260">
        <v>731759</v>
      </c>
      <c r="D23" s="208">
        <v>5020</v>
      </c>
    </row>
    <row r="24" spans="1:4" x14ac:dyDescent="0.25">
      <c r="A24" s="261" t="s">
        <v>243</v>
      </c>
      <c r="B24" s="262" t="s">
        <v>309</v>
      </c>
      <c r="C24" s="263">
        <f>C18+C20+C22+C23</f>
        <v>446959847</v>
      </c>
      <c r="D24" s="264">
        <f>D18+D20+D22+D23</f>
        <v>520940323</v>
      </c>
    </row>
    <row r="25" spans="1:4" x14ac:dyDescent="0.25">
      <c r="A25" s="4" t="s">
        <v>11</v>
      </c>
      <c r="B25" s="259" t="s">
        <v>310</v>
      </c>
      <c r="C25" s="260">
        <v>9795124</v>
      </c>
      <c r="D25" s="208">
        <v>9177716</v>
      </c>
    </row>
    <row r="26" spans="1:4" x14ac:dyDescent="0.25">
      <c r="A26" s="4" t="s">
        <v>12</v>
      </c>
      <c r="B26" s="259" t="s">
        <v>311</v>
      </c>
      <c r="C26" s="260">
        <v>118918581</v>
      </c>
      <c r="D26" s="208">
        <v>112339133</v>
      </c>
    </row>
    <row r="27" spans="1:4" x14ac:dyDescent="0.25">
      <c r="A27" s="4" t="s">
        <v>13</v>
      </c>
      <c r="B27" s="259" t="s">
        <v>312</v>
      </c>
      <c r="C27" s="260"/>
      <c r="D27" s="208"/>
    </row>
    <row r="28" spans="1:4" x14ac:dyDescent="0.25">
      <c r="A28" s="4" t="s">
        <v>14</v>
      </c>
      <c r="B28" s="259" t="s">
        <v>313</v>
      </c>
      <c r="C28" s="260">
        <v>417436</v>
      </c>
      <c r="D28" s="208">
        <v>931985</v>
      </c>
    </row>
    <row r="29" spans="1:4" x14ac:dyDescent="0.25">
      <c r="A29" s="26" t="s">
        <v>245</v>
      </c>
      <c r="B29" s="62" t="s">
        <v>314</v>
      </c>
      <c r="C29" s="63">
        <f>C25+C26+C27+C28</f>
        <v>129131141</v>
      </c>
      <c r="D29" s="206">
        <f>D25+D26+D27+D28</f>
        <v>122448834</v>
      </c>
    </row>
    <row r="30" spans="1:4" x14ac:dyDescent="0.25">
      <c r="A30" s="4" t="s">
        <v>15</v>
      </c>
      <c r="B30" s="259" t="s">
        <v>315</v>
      </c>
      <c r="C30" s="260">
        <v>251739190</v>
      </c>
      <c r="D30" s="208">
        <v>314113080</v>
      </c>
    </row>
    <row r="31" spans="1:4" x14ac:dyDescent="0.25">
      <c r="A31" s="4" t="s">
        <v>16</v>
      </c>
      <c r="B31" s="259" t="s">
        <v>316</v>
      </c>
      <c r="C31" s="260">
        <v>25883771</v>
      </c>
      <c r="D31" s="208">
        <v>19826946</v>
      </c>
    </row>
    <row r="32" spans="1:4" x14ac:dyDescent="0.25">
      <c r="A32" s="4" t="s">
        <v>17</v>
      </c>
      <c r="B32" s="259" t="s">
        <v>317</v>
      </c>
      <c r="C32" s="260">
        <v>41552291</v>
      </c>
      <c r="D32" s="208">
        <v>48831070</v>
      </c>
    </row>
    <row r="33" spans="1:4" x14ac:dyDescent="0.25">
      <c r="A33" s="261" t="s">
        <v>276</v>
      </c>
      <c r="B33" s="262" t="s">
        <v>318</v>
      </c>
      <c r="C33" s="263">
        <f>C30+C31+C32</f>
        <v>319175252</v>
      </c>
      <c r="D33" s="264">
        <f>D30+D31+D32</f>
        <v>382771096</v>
      </c>
    </row>
    <row r="34" spans="1:4" x14ac:dyDescent="0.25">
      <c r="A34" s="261" t="s">
        <v>319</v>
      </c>
      <c r="B34" s="262" t="s">
        <v>320</v>
      </c>
      <c r="C34" s="263">
        <v>3712616</v>
      </c>
      <c r="D34" s="264">
        <v>1344937</v>
      </c>
    </row>
    <row r="35" spans="1:4" x14ac:dyDescent="0.25">
      <c r="A35" s="261" t="s">
        <v>321</v>
      </c>
      <c r="B35" s="262" t="s">
        <v>322</v>
      </c>
      <c r="C35" s="263">
        <v>25850808</v>
      </c>
      <c r="D35" s="264">
        <v>30771820</v>
      </c>
    </row>
    <row r="36" spans="1:4" ht="15.75" x14ac:dyDescent="0.25">
      <c r="A36" s="23" t="s">
        <v>237</v>
      </c>
      <c r="B36" s="248" t="s">
        <v>323</v>
      </c>
      <c r="C36" s="82">
        <f>C13+C24-C29-C33-C34-C35</f>
        <v>-14492160</v>
      </c>
      <c r="D36" s="215">
        <f>D13+D24-D29-D33-D34-D35</f>
        <v>298022</v>
      </c>
    </row>
    <row r="37" spans="1:4" x14ac:dyDescent="0.25">
      <c r="A37" s="4" t="s">
        <v>18</v>
      </c>
      <c r="B37" s="266" t="s">
        <v>324</v>
      </c>
      <c r="C37" s="260"/>
      <c r="D37" s="208"/>
    </row>
    <row r="38" spans="1:4" x14ac:dyDescent="0.25">
      <c r="A38" s="340" t="s">
        <v>19</v>
      </c>
      <c r="B38" s="358" t="s">
        <v>325</v>
      </c>
      <c r="C38" s="344"/>
      <c r="D38" s="346"/>
    </row>
    <row r="39" spans="1:4" x14ac:dyDescent="0.25">
      <c r="A39" s="341"/>
      <c r="B39" s="359"/>
      <c r="C39" s="345"/>
      <c r="D39" s="347"/>
    </row>
    <row r="40" spans="1:4" x14ac:dyDescent="0.25">
      <c r="A40" s="340" t="s">
        <v>20</v>
      </c>
      <c r="B40" s="342" t="s">
        <v>326</v>
      </c>
      <c r="C40" s="344"/>
      <c r="D40" s="346"/>
    </row>
    <row r="41" spans="1:4" x14ac:dyDescent="0.25">
      <c r="A41" s="341"/>
      <c r="B41" s="343"/>
      <c r="C41" s="345"/>
      <c r="D41" s="347"/>
    </row>
    <row r="42" spans="1:4" x14ac:dyDescent="0.25">
      <c r="A42" s="340" t="s">
        <v>21</v>
      </c>
      <c r="B42" s="356" t="s">
        <v>327</v>
      </c>
      <c r="C42" s="344"/>
      <c r="D42" s="346"/>
    </row>
    <row r="43" spans="1:4" x14ac:dyDescent="0.25">
      <c r="A43" s="341"/>
      <c r="B43" s="357"/>
      <c r="C43" s="345"/>
      <c r="D43" s="347"/>
    </row>
    <row r="44" spans="1:4" x14ac:dyDescent="0.25">
      <c r="A44" s="4" t="s">
        <v>22</v>
      </c>
      <c r="B44" s="265" t="s">
        <v>328</v>
      </c>
      <c r="C44" s="260"/>
      <c r="D44" s="208"/>
    </row>
    <row r="45" spans="1:4" x14ac:dyDescent="0.25">
      <c r="A45" s="261" t="s">
        <v>329</v>
      </c>
      <c r="B45" s="262" t="s">
        <v>330</v>
      </c>
      <c r="C45" s="263">
        <f>C38+C40+C42+C44</f>
        <v>0</v>
      </c>
      <c r="D45" s="264">
        <f>D38+D40+D42+D44</f>
        <v>0</v>
      </c>
    </row>
    <row r="46" spans="1:4" x14ac:dyDescent="0.25">
      <c r="A46" s="4" t="s">
        <v>25</v>
      </c>
      <c r="B46" s="265" t="s">
        <v>331</v>
      </c>
      <c r="C46" s="260"/>
      <c r="D46" s="208"/>
    </row>
    <row r="47" spans="1:4" ht="30" x14ac:dyDescent="0.25">
      <c r="A47" s="4" t="s">
        <v>26</v>
      </c>
      <c r="B47" s="265" t="s">
        <v>332</v>
      </c>
      <c r="C47" s="260"/>
      <c r="D47" s="208"/>
    </row>
    <row r="48" spans="1:4" x14ac:dyDescent="0.25">
      <c r="A48" s="4" t="s">
        <v>27</v>
      </c>
      <c r="B48" s="259" t="s">
        <v>333</v>
      </c>
      <c r="C48" s="260"/>
      <c r="D48" s="208"/>
    </row>
    <row r="49" spans="1:4" x14ac:dyDescent="0.25">
      <c r="A49" s="4" t="s">
        <v>28</v>
      </c>
      <c r="B49" s="265" t="s">
        <v>334</v>
      </c>
      <c r="C49" s="260"/>
      <c r="D49" s="208"/>
    </row>
    <row r="50" spans="1:4" x14ac:dyDescent="0.25">
      <c r="A50" s="4" t="s">
        <v>29</v>
      </c>
      <c r="B50" s="259" t="s">
        <v>335</v>
      </c>
      <c r="C50" s="260"/>
      <c r="D50" s="208"/>
    </row>
    <row r="51" spans="1:4" x14ac:dyDescent="0.25">
      <c r="A51" s="261" t="s">
        <v>336</v>
      </c>
      <c r="B51" s="262" t="s">
        <v>337</v>
      </c>
      <c r="C51" s="263">
        <f>C46+C47+C48+C49+C50</f>
        <v>0</v>
      </c>
      <c r="D51" s="264">
        <f>D46+D47+D48+D49+D50</f>
        <v>0</v>
      </c>
    </row>
    <row r="52" spans="1:4" ht="15.75" x14ac:dyDescent="0.25">
      <c r="A52" s="23" t="s">
        <v>247</v>
      </c>
      <c r="B52" s="248" t="s">
        <v>338</v>
      </c>
      <c r="C52" s="82">
        <f>C45-C51</f>
        <v>0</v>
      </c>
      <c r="D52" s="215">
        <f>D45-D51</f>
        <v>0</v>
      </c>
    </row>
    <row r="53" spans="1:4" ht="16.5" thickBot="1" x14ac:dyDescent="0.3">
      <c r="A53" s="24" t="s">
        <v>251</v>
      </c>
      <c r="B53" s="249" t="s">
        <v>339</v>
      </c>
      <c r="C53" s="250">
        <f>C36+C52</f>
        <v>-14492160</v>
      </c>
      <c r="D53" s="267">
        <f>D36+D52</f>
        <v>298022</v>
      </c>
    </row>
  </sheetData>
  <mergeCells count="36">
    <mergeCell ref="A42:A43"/>
    <mergeCell ref="B42:B43"/>
    <mergeCell ref="C42:C43"/>
    <mergeCell ref="D42:D43"/>
    <mergeCell ref="A38:A39"/>
    <mergeCell ref="B38:B39"/>
    <mergeCell ref="C38:C39"/>
    <mergeCell ref="D38:D39"/>
    <mergeCell ref="A40:A41"/>
    <mergeCell ref="B40:B41"/>
    <mergeCell ref="C40:C41"/>
    <mergeCell ref="D40:D41"/>
    <mergeCell ref="A18:A19"/>
    <mergeCell ref="B18:B19"/>
    <mergeCell ref="C18:C19"/>
    <mergeCell ref="D18:D19"/>
    <mergeCell ref="A20:A21"/>
    <mergeCell ref="B20:B21"/>
    <mergeCell ref="C20:C21"/>
    <mergeCell ref="D20:D21"/>
    <mergeCell ref="A11:A12"/>
    <mergeCell ref="B11:B12"/>
    <mergeCell ref="C11:C12"/>
    <mergeCell ref="D11:D12"/>
    <mergeCell ref="A13:A14"/>
    <mergeCell ref="B13:B14"/>
    <mergeCell ref="C13:C14"/>
    <mergeCell ref="D13:D14"/>
    <mergeCell ref="A1:D1"/>
    <mergeCell ref="A2:D2"/>
    <mergeCell ref="A3:D3"/>
    <mergeCell ref="A6:B7"/>
    <mergeCell ref="A9:A10"/>
    <mergeCell ref="B9:B10"/>
    <mergeCell ref="C9:C10"/>
    <mergeCell ref="D9:D10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6" zoomScaleNormal="100" workbookViewId="0">
      <selection activeCell="A7" sqref="A7:I9"/>
    </sheetView>
  </sheetViews>
  <sheetFormatPr defaultRowHeight="42.75" customHeight="1" x14ac:dyDescent="0.3"/>
  <cols>
    <col min="1" max="1" width="5.42578125" style="14" customWidth="1"/>
    <col min="2" max="2" width="63.28515625" style="14" customWidth="1"/>
    <col min="3" max="3" width="7.140625" style="14" customWidth="1"/>
    <col min="4" max="4" width="23.85546875" style="73" bestFit="1" customWidth="1"/>
    <col min="5" max="5" width="22.140625" style="14" bestFit="1" customWidth="1"/>
    <col min="6" max="6" width="28.85546875" style="14" bestFit="1" customWidth="1"/>
    <col min="7" max="8" width="29.7109375" style="14" bestFit="1" customWidth="1"/>
    <col min="9" max="9" width="30.5703125" style="14" bestFit="1" customWidth="1"/>
    <col min="10" max="16384" width="9.140625" style="14"/>
  </cols>
  <sheetData>
    <row r="1" spans="1:9" ht="42.75" customHeight="1" x14ac:dyDescent="0.3">
      <c r="A1" s="333" t="s">
        <v>210</v>
      </c>
      <c r="B1" s="333"/>
      <c r="C1" s="333"/>
      <c r="D1" s="333"/>
      <c r="E1" s="333"/>
      <c r="F1" s="333"/>
      <c r="G1" s="333"/>
      <c r="H1" s="333"/>
      <c r="I1" s="333"/>
    </row>
    <row r="2" spans="1:9" ht="42.75" customHeight="1" x14ac:dyDescent="0.3">
      <c r="A2" s="334" t="s">
        <v>206</v>
      </c>
      <c r="B2" s="334"/>
      <c r="C2" s="334"/>
      <c r="D2" s="334"/>
      <c r="E2" s="334"/>
      <c r="F2" s="334"/>
      <c r="G2" s="334"/>
      <c r="H2" s="334"/>
      <c r="I2" s="334"/>
    </row>
    <row r="4" spans="1:9" ht="42.75" customHeight="1" x14ac:dyDescent="0.3">
      <c r="A4" s="333" t="s">
        <v>198</v>
      </c>
      <c r="B4" s="333"/>
      <c r="C4" s="333"/>
      <c r="D4" s="333"/>
      <c r="E4" s="333"/>
      <c r="F4" s="333"/>
      <c r="G4" s="333"/>
      <c r="H4" s="333"/>
      <c r="I4" s="333"/>
    </row>
    <row r="6" spans="1:9" ht="42.75" customHeight="1" thickBot="1" x14ac:dyDescent="0.35"/>
    <row r="7" spans="1:9" ht="42.75" customHeight="1" thickBot="1" x14ac:dyDescent="0.35">
      <c r="A7" s="375" t="s">
        <v>39</v>
      </c>
      <c r="B7" s="376" t="s">
        <v>40</v>
      </c>
      <c r="C7" s="377" t="s">
        <v>74</v>
      </c>
      <c r="D7" s="378" t="s">
        <v>202</v>
      </c>
      <c r="E7" s="379" t="s">
        <v>201</v>
      </c>
      <c r="F7" s="379"/>
      <c r="G7" s="379"/>
      <c r="H7" s="379"/>
      <c r="I7" s="380"/>
    </row>
    <row r="8" spans="1:9" ht="42.75" customHeight="1" thickBot="1" x14ac:dyDescent="0.35">
      <c r="A8" s="381"/>
      <c r="B8" s="382"/>
      <c r="C8" s="383"/>
      <c r="D8" s="384"/>
      <c r="E8" s="385" t="s">
        <v>162</v>
      </c>
      <c r="F8" s="386" t="s">
        <v>157</v>
      </c>
      <c r="G8" s="386" t="s">
        <v>158</v>
      </c>
      <c r="H8" s="386" t="s">
        <v>159</v>
      </c>
      <c r="I8" s="387" t="s">
        <v>209</v>
      </c>
    </row>
    <row r="9" spans="1:9" ht="42.75" customHeight="1" thickBot="1" x14ac:dyDescent="0.35">
      <c r="A9" s="388"/>
      <c r="B9" s="389"/>
      <c r="C9" s="390"/>
      <c r="D9" s="391"/>
      <c r="E9" s="392" t="s">
        <v>161</v>
      </c>
      <c r="F9" s="393" t="s">
        <v>161</v>
      </c>
      <c r="G9" s="394" t="s">
        <v>161</v>
      </c>
      <c r="H9" s="394" t="s">
        <v>161</v>
      </c>
      <c r="I9" s="387" t="s">
        <v>161</v>
      </c>
    </row>
    <row r="10" spans="1:9" ht="42.75" customHeight="1" x14ac:dyDescent="0.3">
      <c r="A10" s="31" t="s">
        <v>2</v>
      </c>
      <c r="B10" s="126" t="s">
        <v>42</v>
      </c>
      <c r="C10" s="144" t="s">
        <v>66</v>
      </c>
      <c r="D10" s="188">
        <v>274489320</v>
      </c>
      <c r="E10" s="163">
        <f>E11+E12</f>
        <v>316629968</v>
      </c>
      <c r="F10" s="161">
        <f t="shared" ref="F10:I10" si="0">F11+F12</f>
        <v>319435621</v>
      </c>
      <c r="G10" s="134">
        <f t="shared" si="0"/>
        <v>319435621</v>
      </c>
      <c r="H10" s="134">
        <f t="shared" si="0"/>
        <v>329017742</v>
      </c>
      <c r="I10" s="163">
        <f t="shared" si="0"/>
        <v>329017742</v>
      </c>
    </row>
    <row r="11" spans="1:9" ht="42.75" customHeight="1" x14ac:dyDescent="0.3">
      <c r="A11" s="15" t="s">
        <v>3</v>
      </c>
      <c r="B11" s="139" t="s">
        <v>110</v>
      </c>
      <c r="C11" s="145"/>
      <c r="D11" s="189">
        <v>274358567</v>
      </c>
      <c r="E11" s="164">
        <v>316629968</v>
      </c>
      <c r="F11" s="130">
        <v>319435621</v>
      </c>
      <c r="G11" s="135">
        <v>319435621</v>
      </c>
      <c r="H11" s="135">
        <v>329017742</v>
      </c>
      <c r="I11" s="164">
        <v>329017742</v>
      </c>
    </row>
    <row r="12" spans="1:9" ht="42.75" customHeight="1" x14ac:dyDescent="0.3">
      <c r="A12" s="15" t="s">
        <v>4</v>
      </c>
      <c r="B12" s="139" t="s">
        <v>111</v>
      </c>
      <c r="C12" s="145"/>
      <c r="D12" s="189">
        <v>130753</v>
      </c>
      <c r="E12" s="164"/>
      <c r="F12" s="130"/>
      <c r="G12" s="135"/>
      <c r="H12" s="135"/>
      <c r="I12" s="164"/>
    </row>
    <row r="13" spans="1:9" ht="42.75" customHeight="1" x14ac:dyDescent="0.3">
      <c r="A13" s="30" t="s">
        <v>5</v>
      </c>
      <c r="B13" s="127" t="s">
        <v>43</v>
      </c>
      <c r="C13" s="146" t="s">
        <v>67</v>
      </c>
      <c r="D13" s="190">
        <v>40916773</v>
      </c>
      <c r="E13" s="165">
        <v>48329000</v>
      </c>
      <c r="F13" s="131">
        <v>48453256</v>
      </c>
      <c r="G13" s="136">
        <v>48453256</v>
      </c>
      <c r="H13" s="136">
        <v>48408145</v>
      </c>
      <c r="I13" s="165">
        <v>48408145</v>
      </c>
    </row>
    <row r="14" spans="1:9" ht="42.75" customHeight="1" x14ac:dyDescent="0.3">
      <c r="A14" s="30" t="s">
        <v>6</v>
      </c>
      <c r="B14" s="127" t="s">
        <v>44</v>
      </c>
      <c r="C14" s="146" t="s">
        <v>68</v>
      </c>
      <c r="D14" s="190">
        <v>155976669</v>
      </c>
      <c r="E14" s="165">
        <f>E15+E16+E17+E18+E19</f>
        <v>167444717</v>
      </c>
      <c r="F14" s="131">
        <f t="shared" ref="F14:I14" si="1">F15+F16+F17+F18+F19</f>
        <v>174450808</v>
      </c>
      <c r="G14" s="136">
        <f t="shared" si="1"/>
        <v>174232308</v>
      </c>
      <c r="H14" s="136">
        <f t="shared" si="1"/>
        <v>173903177</v>
      </c>
      <c r="I14" s="165">
        <f t="shared" si="1"/>
        <v>155212898</v>
      </c>
    </row>
    <row r="15" spans="1:9" ht="42.75" customHeight="1" x14ac:dyDescent="0.3">
      <c r="A15" s="15" t="s">
        <v>7</v>
      </c>
      <c r="B15" s="139" t="s">
        <v>112</v>
      </c>
      <c r="C15" s="145"/>
      <c r="D15" s="189">
        <v>9795124</v>
      </c>
      <c r="E15" s="164">
        <v>10330000</v>
      </c>
      <c r="F15" s="130">
        <v>10330000</v>
      </c>
      <c r="G15" s="135">
        <v>9852840</v>
      </c>
      <c r="H15" s="135">
        <v>9852840</v>
      </c>
      <c r="I15" s="164">
        <v>9177716</v>
      </c>
    </row>
    <row r="16" spans="1:9" ht="42.75" customHeight="1" x14ac:dyDescent="0.3">
      <c r="A16" s="15" t="s">
        <v>8</v>
      </c>
      <c r="B16" s="139" t="s">
        <v>113</v>
      </c>
      <c r="C16" s="145"/>
      <c r="D16" s="189">
        <v>1244414</v>
      </c>
      <c r="E16" s="164">
        <v>1791177</v>
      </c>
      <c r="F16" s="130">
        <v>1791177</v>
      </c>
      <c r="G16" s="135">
        <v>1791177</v>
      </c>
      <c r="H16" s="135">
        <v>1791177</v>
      </c>
      <c r="I16" s="164">
        <v>1237603</v>
      </c>
    </row>
    <row r="17" spans="1:9" ht="42.75" customHeight="1" x14ac:dyDescent="0.3">
      <c r="A17" s="15" t="s">
        <v>9</v>
      </c>
      <c r="B17" s="139" t="s">
        <v>114</v>
      </c>
      <c r="C17" s="145"/>
      <c r="D17" s="189">
        <v>114184570</v>
      </c>
      <c r="E17" s="164">
        <v>121078840</v>
      </c>
      <c r="F17" s="130">
        <v>121078840</v>
      </c>
      <c r="G17" s="135">
        <v>121337500</v>
      </c>
      <c r="H17" s="135">
        <v>121337500</v>
      </c>
      <c r="I17" s="164">
        <v>113619062</v>
      </c>
    </row>
    <row r="18" spans="1:9" ht="42.75" customHeight="1" x14ac:dyDescent="0.3">
      <c r="A18" s="15" t="s">
        <v>10</v>
      </c>
      <c r="B18" s="139" t="s">
        <v>115</v>
      </c>
      <c r="C18" s="145"/>
      <c r="D18" s="189">
        <v>52393</v>
      </c>
      <c r="E18" s="164">
        <v>50000</v>
      </c>
      <c r="F18" s="130">
        <v>99691</v>
      </c>
      <c r="G18" s="135">
        <v>99691</v>
      </c>
      <c r="H18" s="135">
        <v>99691</v>
      </c>
      <c r="I18" s="164">
        <v>76965</v>
      </c>
    </row>
    <row r="19" spans="1:9" ht="42.75" customHeight="1" x14ac:dyDescent="0.3">
      <c r="A19" s="15" t="s">
        <v>11</v>
      </c>
      <c r="B19" s="139" t="s">
        <v>116</v>
      </c>
      <c r="C19" s="145"/>
      <c r="D19" s="189">
        <v>30700168</v>
      </c>
      <c r="E19" s="164">
        <v>34194700</v>
      </c>
      <c r="F19" s="130">
        <v>41151100</v>
      </c>
      <c r="G19" s="135">
        <v>41151100</v>
      </c>
      <c r="H19" s="135">
        <v>40821969</v>
      </c>
      <c r="I19" s="164">
        <v>31101552</v>
      </c>
    </row>
    <row r="20" spans="1:9" ht="42.75" customHeight="1" x14ac:dyDescent="0.3">
      <c r="A20" s="30" t="s">
        <v>12</v>
      </c>
      <c r="B20" s="127" t="s">
        <v>45</v>
      </c>
      <c r="C20" s="146" t="s">
        <v>69</v>
      </c>
      <c r="D20" s="190"/>
      <c r="E20" s="165">
        <f>E21+E22</f>
        <v>0</v>
      </c>
      <c r="F20" s="162">
        <f t="shared" ref="F20:H20" si="2">F21+F22</f>
        <v>0</v>
      </c>
      <c r="G20" s="136">
        <f t="shared" si="2"/>
        <v>0</v>
      </c>
      <c r="H20" s="136">
        <f t="shared" si="2"/>
        <v>0</v>
      </c>
      <c r="I20" s="165"/>
    </row>
    <row r="21" spans="1:9" ht="42.75" customHeight="1" x14ac:dyDescent="0.3">
      <c r="A21" s="15" t="s">
        <v>13</v>
      </c>
      <c r="B21" s="139" t="s">
        <v>117</v>
      </c>
      <c r="C21" s="145"/>
      <c r="D21" s="189"/>
      <c r="E21" s="164"/>
      <c r="F21" s="130"/>
      <c r="G21" s="135"/>
      <c r="H21" s="135"/>
      <c r="I21" s="164"/>
    </row>
    <row r="22" spans="1:9" ht="42.75" customHeight="1" x14ac:dyDescent="0.3">
      <c r="A22" s="15" t="s">
        <v>14</v>
      </c>
      <c r="B22" s="139" t="s">
        <v>118</v>
      </c>
      <c r="C22" s="145"/>
      <c r="D22" s="189"/>
      <c r="E22" s="164"/>
      <c r="F22" s="130"/>
      <c r="G22" s="135"/>
      <c r="H22" s="135"/>
      <c r="I22" s="164"/>
    </row>
    <row r="23" spans="1:9" ht="42.75" customHeight="1" x14ac:dyDescent="0.3">
      <c r="A23" s="30" t="s">
        <v>15</v>
      </c>
      <c r="B23" s="127" t="s">
        <v>46</v>
      </c>
      <c r="C23" s="146" t="s">
        <v>70</v>
      </c>
      <c r="D23" s="190"/>
      <c r="E23" s="165">
        <f>E26+E24+E25</f>
        <v>0</v>
      </c>
      <c r="F23" s="131">
        <f>F26+F25+F24</f>
        <v>0</v>
      </c>
      <c r="G23" s="136">
        <f t="shared" ref="G23:H23" si="3">G26</f>
        <v>0</v>
      </c>
      <c r="H23" s="136">
        <f t="shared" si="3"/>
        <v>0</v>
      </c>
      <c r="I23" s="165"/>
    </row>
    <row r="24" spans="1:9" ht="42.75" customHeight="1" x14ac:dyDescent="0.3">
      <c r="A24" s="42" t="s">
        <v>16</v>
      </c>
      <c r="B24" s="128" t="s">
        <v>147</v>
      </c>
      <c r="C24" s="147"/>
      <c r="D24" s="191"/>
      <c r="E24" s="166"/>
      <c r="F24" s="132">
        <v>0</v>
      </c>
      <c r="G24" s="137"/>
      <c r="H24" s="137"/>
      <c r="I24" s="166"/>
    </row>
    <row r="25" spans="1:9" ht="42.75" customHeight="1" x14ac:dyDescent="0.3">
      <c r="A25" s="42" t="s">
        <v>17</v>
      </c>
      <c r="B25" s="128" t="s">
        <v>149</v>
      </c>
      <c r="C25" s="147"/>
      <c r="D25" s="191"/>
      <c r="E25" s="166"/>
      <c r="F25" s="132"/>
      <c r="G25" s="137"/>
      <c r="H25" s="137"/>
      <c r="I25" s="166"/>
    </row>
    <row r="26" spans="1:9" ht="42.75" customHeight="1" x14ac:dyDescent="0.3">
      <c r="A26" s="15" t="s">
        <v>18</v>
      </c>
      <c r="B26" s="139" t="s">
        <v>148</v>
      </c>
      <c r="C26" s="145"/>
      <c r="D26" s="189"/>
      <c r="E26" s="164"/>
      <c r="F26" s="130"/>
      <c r="G26" s="135"/>
      <c r="H26" s="135"/>
      <c r="I26" s="164"/>
    </row>
    <row r="27" spans="1:9" ht="42.75" customHeight="1" x14ac:dyDescent="0.3">
      <c r="A27" s="30" t="s">
        <v>19</v>
      </c>
      <c r="B27" s="127" t="s">
        <v>163</v>
      </c>
      <c r="C27" s="146" t="s">
        <v>71</v>
      </c>
      <c r="D27" s="190">
        <v>3719970</v>
      </c>
      <c r="E27" s="165">
        <f>E28+E29+E30+E31+E32</f>
        <v>2540000</v>
      </c>
      <c r="F27" s="162">
        <f t="shared" ref="F27:I27" si="4">F28+F29+F30+F31+F32</f>
        <v>2540000</v>
      </c>
      <c r="G27" s="136">
        <f t="shared" si="4"/>
        <v>2758500</v>
      </c>
      <c r="H27" s="136">
        <f t="shared" si="4"/>
        <v>4521119</v>
      </c>
      <c r="I27" s="165">
        <f t="shared" si="4"/>
        <v>4521119</v>
      </c>
    </row>
    <row r="28" spans="1:9" ht="42.75" customHeight="1" x14ac:dyDescent="0.3">
      <c r="A28" s="15" t="s">
        <v>20</v>
      </c>
      <c r="B28" s="140" t="s">
        <v>166</v>
      </c>
      <c r="C28" s="145"/>
      <c r="D28" s="189">
        <v>1140312</v>
      </c>
      <c r="E28" s="164"/>
      <c r="F28" s="130"/>
      <c r="G28" s="135"/>
      <c r="H28" s="135"/>
      <c r="I28" s="164"/>
    </row>
    <row r="29" spans="1:9" ht="42.75" customHeight="1" x14ac:dyDescent="0.3">
      <c r="A29" s="15" t="s">
        <v>21</v>
      </c>
      <c r="B29" s="140" t="s">
        <v>167</v>
      </c>
      <c r="C29" s="145"/>
      <c r="D29" s="189"/>
      <c r="E29" s="164">
        <v>0</v>
      </c>
      <c r="F29" s="130">
        <v>0</v>
      </c>
      <c r="G29" s="135"/>
      <c r="H29" s="135"/>
      <c r="I29" s="164"/>
    </row>
    <row r="30" spans="1:9" ht="42.75" customHeight="1" x14ac:dyDescent="0.3">
      <c r="A30" s="15" t="s">
        <v>22</v>
      </c>
      <c r="B30" s="140" t="s">
        <v>168</v>
      </c>
      <c r="C30" s="145"/>
      <c r="D30" s="189"/>
      <c r="E30" s="164">
        <v>0</v>
      </c>
      <c r="F30" s="130">
        <v>0</v>
      </c>
      <c r="G30" s="135">
        <v>218500</v>
      </c>
      <c r="H30" s="135">
        <v>218500</v>
      </c>
      <c r="I30" s="164">
        <v>218500</v>
      </c>
    </row>
    <row r="31" spans="1:9" ht="42.75" customHeight="1" x14ac:dyDescent="0.3">
      <c r="A31" s="15" t="s">
        <v>25</v>
      </c>
      <c r="B31" s="140" t="s">
        <v>169</v>
      </c>
      <c r="C31" s="145"/>
      <c r="D31" s="189">
        <v>1788798</v>
      </c>
      <c r="E31" s="164">
        <v>2000000</v>
      </c>
      <c r="F31" s="130">
        <v>2000000</v>
      </c>
      <c r="G31" s="135">
        <v>2000000</v>
      </c>
      <c r="H31" s="135">
        <v>3341434</v>
      </c>
      <c r="I31" s="164">
        <v>3341434</v>
      </c>
    </row>
    <row r="32" spans="1:9" ht="42.75" customHeight="1" x14ac:dyDescent="0.3">
      <c r="A32" s="15" t="s">
        <v>26</v>
      </c>
      <c r="B32" s="140" t="s">
        <v>187</v>
      </c>
      <c r="C32" s="145"/>
      <c r="D32" s="189">
        <v>790860</v>
      </c>
      <c r="E32" s="164">
        <v>540000</v>
      </c>
      <c r="F32" s="130">
        <v>540000</v>
      </c>
      <c r="G32" s="135">
        <v>540000</v>
      </c>
      <c r="H32" s="135">
        <v>961185</v>
      </c>
      <c r="I32" s="164">
        <v>961185</v>
      </c>
    </row>
    <row r="33" spans="1:9" ht="42.75" customHeight="1" x14ac:dyDescent="0.3">
      <c r="A33" s="30" t="s">
        <v>27</v>
      </c>
      <c r="B33" s="127" t="s">
        <v>164</v>
      </c>
      <c r="C33" s="146" t="s">
        <v>72</v>
      </c>
      <c r="D33" s="190"/>
      <c r="E33" s="165">
        <f>E34+E35+E36</f>
        <v>0</v>
      </c>
      <c r="F33" s="131">
        <f>F34+F36+F35</f>
        <v>0</v>
      </c>
      <c r="G33" s="136">
        <f t="shared" ref="G33:H33" si="5">G34+G36</f>
        <v>0</v>
      </c>
      <c r="H33" s="136">
        <f t="shared" si="5"/>
        <v>0</v>
      </c>
      <c r="I33" s="165"/>
    </row>
    <row r="34" spans="1:9" ht="42.75" customHeight="1" x14ac:dyDescent="0.3">
      <c r="A34" s="15" t="s">
        <v>28</v>
      </c>
      <c r="B34" s="140" t="s">
        <v>170</v>
      </c>
      <c r="C34" s="145"/>
      <c r="D34" s="189"/>
      <c r="E34" s="164"/>
      <c r="F34" s="130"/>
      <c r="G34" s="135"/>
      <c r="H34" s="135"/>
      <c r="I34" s="164"/>
    </row>
    <row r="35" spans="1:9" ht="42.75" customHeight="1" x14ac:dyDescent="0.3">
      <c r="A35" s="15" t="s">
        <v>29</v>
      </c>
      <c r="B35" s="140" t="s">
        <v>171</v>
      </c>
      <c r="C35" s="145"/>
      <c r="D35" s="189"/>
      <c r="E35" s="164"/>
      <c r="F35" s="130"/>
      <c r="G35" s="135"/>
      <c r="H35" s="135"/>
      <c r="I35" s="164"/>
    </row>
    <row r="36" spans="1:9" ht="42.75" customHeight="1" x14ac:dyDescent="0.3">
      <c r="A36" s="15" t="s">
        <v>30</v>
      </c>
      <c r="B36" s="141" t="s">
        <v>195</v>
      </c>
      <c r="C36" s="145"/>
      <c r="D36" s="189"/>
      <c r="E36" s="164"/>
      <c r="F36" s="130"/>
      <c r="G36" s="135"/>
      <c r="H36" s="135"/>
      <c r="I36" s="164"/>
    </row>
    <row r="37" spans="1:9" ht="42.75" customHeight="1" x14ac:dyDescent="0.3">
      <c r="A37" s="30" t="s">
        <v>31</v>
      </c>
      <c r="B37" s="127" t="s">
        <v>165</v>
      </c>
      <c r="C37" s="146" t="s">
        <v>73</v>
      </c>
      <c r="D37" s="190"/>
      <c r="E37" s="165">
        <f>E38</f>
        <v>0</v>
      </c>
      <c r="F37" s="131">
        <f t="shared" ref="F37:H37" si="6">F38</f>
        <v>0</v>
      </c>
      <c r="G37" s="136">
        <f t="shared" si="6"/>
        <v>0</v>
      </c>
      <c r="H37" s="136">
        <f t="shared" si="6"/>
        <v>0</v>
      </c>
      <c r="I37" s="165"/>
    </row>
    <row r="38" spans="1:9" ht="42.75" customHeight="1" thickBot="1" x14ac:dyDescent="0.35">
      <c r="A38" s="43" t="s">
        <v>32</v>
      </c>
      <c r="B38" s="142" t="s">
        <v>196</v>
      </c>
      <c r="C38" s="148"/>
      <c r="D38" s="192"/>
      <c r="E38" s="167"/>
      <c r="F38" s="133"/>
      <c r="G38" s="138"/>
      <c r="H38" s="138"/>
      <c r="I38" s="197"/>
    </row>
    <row r="39" spans="1:9" s="54" customFormat="1" ht="42.75" customHeight="1" thickBot="1" x14ac:dyDescent="0.35">
      <c r="A39" s="53" t="s">
        <v>33</v>
      </c>
      <c r="B39" s="129" t="s">
        <v>123</v>
      </c>
      <c r="C39" s="149"/>
      <c r="D39" s="193">
        <v>475102732</v>
      </c>
      <c r="E39" s="168">
        <f>E10+E13+E14+E20+E23+E27+E33+E37</f>
        <v>534943685</v>
      </c>
      <c r="F39" s="168">
        <f>F10+F13+F20+F23+F27+F33+F37+F14</f>
        <v>544879685</v>
      </c>
      <c r="G39" s="198">
        <f>G10+G13+G20+G23+G27+G33+G37+G14</f>
        <v>544879685</v>
      </c>
      <c r="H39" s="168">
        <f>H10+H13+H20+H23+H27+H33+H37+H14</f>
        <v>555850183</v>
      </c>
      <c r="I39" s="168">
        <f>I10+I13+I20+I23+I27+I33+I37+I14</f>
        <v>537159904</v>
      </c>
    </row>
    <row r="40" spans="1:9" ht="42.75" customHeight="1" thickBot="1" x14ac:dyDescent="0.35">
      <c r="A40" s="55" t="s">
        <v>34</v>
      </c>
      <c r="B40" s="143" t="s">
        <v>124</v>
      </c>
      <c r="C40" s="150"/>
      <c r="D40" s="194">
        <v>471382762</v>
      </c>
      <c r="E40" s="169">
        <f>E10+E13+E14+E20+E23</f>
        <v>532403685</v>
      </c>
      <c r="F40" s="169">
        <f>F10+F13+F14+F20+F23</f>
        <v>542339685</v>
      </c>
      <c r="G40" s="199">
        <f>G10+G13+G14+G20+G23</f>
        <v>542121185</v>
      </c>
      <c r="H40" s="169">
        <f>H10+H13+H14+H20+H23</f>
        <v>551329064</v>
      </c>
      <c r="I40" s="169">
        <f>I10+I13+I14+I20+I23</f>
        <v>532638785</v>
      </c>
    </row>
    <row r="41" spans="1:9" ht="42.75" customHeight="1" thickBot="1" x14ac:dyDescent="0.35">
      <c r="A41" s="55" t="s">
        <v>35</v>
      </c>
      <c r="B41" s="143" t="s">
        <v>125</v>
      </c>
      <c r="C41" s="150"/>
      <c r="D41" s="194">
        <v>3719970</v>
      </c>
      <c r="E41" s="169">
        <f>E27+E33+E37</f>
        <v>2540000</v>
      </c>
      <c r="F41" s="169">
        <f>F27+F33+F37</f>
        <v>2540000</v>
      </c>
      <c r="G41" s="199">
        <f>G27+G33+G37</f>
        <v>2758500</v>
      </c>
      <c r="H41" s="169">
        <f>H27+H33+H37</f>
        <v>4521119</v>
      </c>
      <c r="I41" s="169">
        <f>I27+I33+I37</f>
        <v>4521119</v>
      </c>
    </row>
    <row r="43" spans="1:9" ht="42.75" customHeight="1" x14ac:dyDescent="0.3">
      <c r="E43" s="46"/>
    </row>
  </sheetData>
  <mergeCells count="8">
    <mergeCell ref="E7:I7"/>
    <mergeCell ref="A1:I1"/>
    <mergeCell ref="A2:I2"/>
    <mergeCell ref="A4:I4"/>
    <mergeCell ref="A7:A9"/>
    <mergeCell ref="B7:B9"/>
    <mergeCell ref="C7:C9"/>
    <mergeCell ref="D7:D9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workbookViewId="0">
      <selection activeCell="D4" sqref="D4"/>
    </sheetView>
  </sheetViews>
  <sheetFormatPr defaultRowHeight="15" x14ac:dyDescent="0.25"/>
  <cols>
    <col min="1" max="1" width="7.7109375" customWidth="1"/>
    <col min="2" max="2" width="33.42578125" customWidth="1"/>
    <col min="3" max="3" width="8.5703125" customWidth="1"/>
    <col min="4" max="6" width="15.140625" bestFit="1" customWidth="1"/>
    <col min="7" max="9" width="14.140625" bestFit="1" customWidth="1"/>
    <col min="10" max="12" width="15.140625" bestFit="1" customWidth="1"/>
    <col min="13" max="13" width="12.5703125" customWidth="1"/>
    <col min="14" max="14" width="10.28515625" customWidth="1"/>
    <col min="15" max="16" width="14.5703125" bestFit="1" customWidth="1"/>
    <col min="17" max="17" width="16" bestFit="1" customWidth="1"/>
  </cols>
  <sheetData>
    <row r="1" spans="1:19" ht="15.75" x14ac:dyDescent="0.25">
      <c r="A1" s="339" t="s">
        <v>390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9" x14ac:dyDescent="0.25">
      <c r="A2" s="335" t="s">
        <v>340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9" x14ac:dyDescent="0.25">
      <c r="A3" s="335" t="s">
        <v>404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10" spans="1:19" ht="15.75" thickBot="1" x14ac:dyDescent="0.3">
      <c r="N10" s="360" t="s">
        <v>341</v>
      </c>
      <c r="O10" s="360"/>
      <c r="P10" s="360"/>
      <c r="Q10" s="360"/>
    </row>
    <row r="11" spans="1:19" x14ac:dyDescent="0.25">
      <c r="A11" s="429" t="s">
        <v>342</v>
      </c>
      <c r="B11" s="430" t="s">
        <v>59</v>
      </c>
      <c r="C11" s="429" t="s">
        <v>343</v>
      </c>
      <c r="D11" s="431" t="s">
        <v>344</v>
      </c>
      <c r="E11" s="432"/>
      <c r="F11" s="433"/>
      <c r="G11" s="431" t="s">
        <v>345</v>
      </c>
      <c r="H11" s="432"/>
      <c r="I11" s="433"/>
      <c r="J11" s="431" t="s">
        <v>346</v>
      </c>
      <c r="K11" s="432"/>
      <c r="L11" s="433"/>
      <c r="M11" s="434" t="s">
        <v>347</v>
      </c>
      <c r="N11" s="434" t="s">
        <v>348</v>
      </c>
      <c r="O11" s="435" t="s">
        <v>349</v>
      </c>
      <c r="P11" s="435"/>
      <c r="Q11" s="436"/>
    </row>
    <row r="12" spans="1:19" x14ac:dyDescent="0.25">
      <c r="A12" s="437"/>
      <c r="B12" s="438"/>
      <c r="C12" s="437"/>
      <c r="D12" s="439"/>
      <c r="E12" s="440"/>
      <c r="F12" s="441"/>
      <c r="G12" s="439"/>
      <c r="H12" s="440"/>
      <c r="I12" s="441"/>
      <c r="J12" s="439"/>
      <c r="K12" s="440"/>
      <c r="L12" s="441"/>
      <c r="M12" s="442"/>
      <c r="N12" s="442"/>
      <c r="O12" s="443"/>
      <c r="P12" s="443"/>
      <c r="Q12" s="444"/>
    </row>
    <row r="13" spans="1:19" ht="15.75" thickBot="1" x14ac:dyDescent="0.3">
      <c r="A13" s="445"/>
      <c r="B13" s="446"/>
      <c r="C13" s="445"/>
      <c r="D13" s="447" t="s">
        <v>350</v>
      </c>
      <c r="E13" s="447" t="s">
        <v>351</v>
      </c>
      <c r="F13" s="447" t="s">
        <v>209</v>
      </c>
      <c r="G13" s="447" t="s">
        <v>350</v>
      </c>
      <c r="H13" s="447" t="s">
        <v>351</v>
      </c>
      <c r="I13" s="447" t="s">
        <v>209</v>
      </c>
      <c r="J13" s="447" t="s">
        <v>350</v>
      </c>
      <c r="K13" s="447" t="s">
        <v>351</v>
      </c>
      <c r="L13" s="447" t="s">
        <v>209</v>
      </c>
      <c r="M13" s="447" t="s">
        <v>350</v>
      </c>
      <c r="N13" s="447" t="s">
        <v>350</v>
      </c>
      <c r="O13" s="448" t="s">
        <v>350</v>
      </c>
      <c r="P13" s="447" t="s">
        <v>351</v>
      </c>
      <c r="Q13" s="449" t="s">
        <v>209</v>
      </c>
    </row>
    <row r="14" spans="1:19" x14ac:dyDescent="0.25">
      <c r="A14" s="255" t="s">
        <v>2</v>
      </c>
      <c r="B14" s="268" t="s">
        <v>352</v>
      </c>
      <c r="C14" s="269" t="s">
        <v>353</v>
      </c>
      <c r="D14" s="257">
        <v>223758208</v>
      </c>
      <c r="E14" s="257">
        <v>232923812</v>
      </c>
      <c r="F14" s="257">
        <v>232923812</v>
      </c>
      <c r="G14" s="257">
        <v>35681500</v>
      </c>
      <c r="H14" s="257">
        <v>35789435</v>
      </c>
      <c r="I14" s="257">
        <v>35789435</v>
      </c>
      <c r="J14" s="257"/>
      <c r="K14" s="257">
        <v>50107</v>
      </c>
      <c r="L14" s="257">
        <v>50107</v>
      </c>
      <c r="M14" s="257"/>
      <c r="N14" s="257"/>
      <c r="O14" s="270">
        <f>D14+G14+J14+M14+N14</f>
        <v>259439708</v>
      </c>
      <c r="P14" s="271">
        <f>E14+H14+K14</f>
        <v>268763354</v>
      </c>
      <c r="Q14" s="272">
        <f>F14+I14+L14</f>
        <v>268763354</v>
      </c>
      <c r="R14" s="273"/>
      <c r="S14" s="273"/>
    </row>
    <row r="15" spans="1:19" x14ac:dyDescent="0.25">
      <c r="A15" s="4" t="s">
        <v>3</v>
      </c>
      <c r="B15" s="274" t="s">
        <v>354</v>
      </c>
      <c r="C15" s="275" t="s">
        <v>403</v>
      </c>
      <c r="D15" s="260"/>
      <c r="E15" s="260"/>
      <c r="F15" s="260"/>
      <c r="G15" s="260"/>
      <c r="H15" s="260"/>
      <c r="I15" s="260"/>
      <c r="J15" s="260">
        <v>24255000</v>
      </c>
      <c r="K15" s="260">
        <v>24255000</v>
      </c>
      <c r="L15" s="260">
        <v>22928771</v>
      </c>
      <c r="M15" s="260"/>
      <c r="N15" s="260"/>
      <c r="O15" s="276">
        <f t="shared" ref="O15:O27" si="0">D15+G15+J15+M15+N15</f>
        <v>24255000</v>
      </c>
      <c r="P15" s="277">
        <f t="shared" ref="P15:Q28" si="1">E15+H15+K15</f>
        <v>24255000</v>
      </c>
      <c r="Q15" s="278">
        <f t="shared" si="1"/>
        <v>22928771</v>
      </c>
    </row>
    <row r="16" spans="1:19" x14ac:dyDescent="0.25">
      <c r="A16" s="4" t="s">
        <v>4</v>
      </c>
      <c r="B16" s="274" t="s">
        <v>356</v>
      </c>
      <c r="C16" s="279" t="s">
        <v>355</v>
      </c>
      <c r="D16" s="260"/>
      <c r="E16" s="260"/>
      <c r="F16" s="260"/>
      <c r="G16" s="260"/>
      <c r="H16" s="260"/>
      <c r="I16" s="260"/>
      <c r="J16" s="260">
        <v>5400000</v>
      </c>
      <c r="K16" s="260">
        <v>5400000</v>
      </c>
      <c r="L16" s="260">
        <v>4305900</v>
      </c>
      <c r="M16" s="260"/>
      <c r="N16" s="260"/>
      <c r="O16" s="276"/>
      <c r="P16" s="277">
        <f t="shared" si="1"/>
        <v>5400000</v>
      </c>
      <c r="Q16" s="278">
        <f t="shared" si="1"/>
        <v>4305900</v>
      </c>
    </row>
    <row r="17" spans="1:17" ht="15.75" thickBot="1" x14ac:dyDescent="0.3">
      <c r="A17" s="280" t="s">
        <v>239</v>
      </c>
      <c r="B17" s="281" t="s">
        <v>357</v>
      </c>
      <c r="C17" s="282"/>
      <c r="D17" s="283">
        <f>D14+D15+D16</f>
        <v>223758208</v>
      </c>
      <c r="E17" s="283">
        <f t="shared" ref="E17:N17" si="2">E14+E15+E16</f>
        <v>232923812</v>
      </c>
      <c r="F17" s="283">
        <f t="shared" si="2"/>
        <v>232923812</v>
      </c>
      <c r="G17" s="283">
        <f t="shared" si="2"/>
        <v>35681500</v>
      </c>
      <c r="H17" s="283">
        <f t="shared" si="2"/>
        <v>35789435</v>
      </c>
      <c r="I17" s="283">
        <f t="shared" si="2"/>
        <v>35789435</v>
      </c>
      <c r="J17" s="283">
        <f t="shared" si="2"/>
        <v>29655000</v>
      </c>
      <c r="K17" s="283">
        <f t="shared" si="2"/>
        <v>29705107</v>
      </c>
      <c r="L17" s="283">
        <f t="shared" si="2"/>
        <v>27284778</v>
      </c>
      <c r="M17" s="283">
        <f t="shared" si="2"/>
        <v>0</v>
      </c>
      <c r="N17" s="283">
        <f t="shared" si="2"/>
        <v>0</v>
      </c>
      <c r="O17" s="284">
        <f t="shared" si="0"/>
        <v>289094708</v>
      </c>
      <c r="P17" s="285">
        <f t="shared" si="1"/>
        <v>298418354</v>
      </c>
      <c r="Q17" s="286">
        <f t="shared" si="1"/>
        <v>295998025</v>
      </c>
    </row>
    <row r="18" spans="1:17" x14ac:dyDescent="0.25">
      <c r="A18" s="287" t="s">
        <v>2</v>
      </c>
      <c r="B18" s="288" t="s">
        <v>358</v>
      </c>
      <c r="C18" s="289" t="s">
        <v>359</v>
      </c>
      <c r="D18" s="290">
        <v>9563760</v>
      </c>
      <c r="E18" s="290">
        <v>10764146</v>
      </c>
      <c r="F18" s="290">
        <v>10764146</v>
      </c>
      <c r="G18" s="290">
        <v>1345000</v>
      </c>
      <c r="H18" s="290">
        <v>1251395</v>
      </c>
      <c r="I18" s="290">
        <v>1251395</v>
      </c>
      <c r="J18" s="290">
        <v>106570000</v>
      </c>
      <c r="K18" s="290">
        <v>112695258</v>
      </c>
      <c r="L18" s="290">
        <v>104540090</v>
      </c>
      <c r="M18" s="290"/>
      <c r="N18" s="290"/>
      <c r="O18" s="291">
        <f t="shared" si="0"/>
        <v>117478760</v>
      </c>
      <c r="P18" s="292">
        <f t="shared" si="1"/>
        <v>124710799</v>
      </c>
      <c r="Q18" s="293">
        <f t="shared" si="1"/>
        <v>116555631</v>
      </c>
    </row>
    <row r="19" spans="1:17" x14ac:dyDescent="0.25">
      <c r="A19" s="4" t="s">
        <v>3</v>
      </c>
      <c r="B19" s="274" t="s">
        <v>360</v>
      </c>
      <c r="C19" s="275" t="s">
        <v>361</v>
      </c>
      <c r="D19" s="260"/>
      <c r="E19" s="260"/>
      <c r="F19" s="260"/>
      <c r="G19" s="260"/>
      <c r="H19" s="260"/>
      <c r="I19" s="260"/>
      <c r="J19" s="260"/>
      <c r="K19" s="260">
        <v>654011</v>
      </c>
      <c r="L19" s="260">
        <v>654011</v>
      </c>
      <c r="M19" s="260"/>
      <c r="N19" s="260"/>
      <c r="O19" s="276">
        <f t="shared" si="0"/>
        <v>0</v>
      </c>
      <c r="P19" s="277">
        <f t="shared" si="1"/>
        <v>654011</v>
      </c>
      <c r="Q19" s="278">
        <f t="shared" si="1"/>
        <v>654011</v>
      </c>
    </row>
    <row r="20" spans="1:17" ht="15.75" thickBot="1" x14ac:dyDescent="0.3">
      <c r="A20" s="280" t="s">
        <v>241</v>
      </c>
      <c r="B20" s="281" t="s">
        <v>362</v>
      </c>
      <c r="C20" s="282"/>
      <c r="D20" s="283">
        <f>D18+D19</f>
        <v>9563760</v>
      </c>
      <c r="E20" s="283">
        <f t="shared" ref="E20:H20" si="3">E18+E19</f>
        <v>10764146</v>
      </c>
      <c r="F20" s="283">
        <f t="shared" si="3"/>
        <v>10764146</v>
      </c>
      <c r="G20" s="283">
        <f t="shared" si="3"/>
        <v>1345000</v>
      </c>
      <c r="H20" s="283">
        <f t="shared" si="3"/>
        <v>1251395</v>
      </c>
      <c r="I20" s="283">
        <f t="shared" ref="I20:N20" si="4">I18+I19</f>
        <v>1251395</v>
      </c>
      <c r="J20" s="283">
        <f t="shared" si="4"/>
        <v>106570000</v>
      </c>
      <c r="K20" s="283">
        <f t="shared" si="4"/>
        <v>113349269</v>
      </c>
      <c r="L20" s="283">
        <f t="shared" si="4"/>
        <v>105194101</v>
      </c>
      <c r="M20" s="283">
        <f t="shared" si="4"/>
        <v>0</v>
      </c>
      <c r="N20" s="283">
        <f t="shared" si="4"/>
        <v>0</v>
      </c>
      <c r="O20" s="284">
        <f t="shared" si="0"/>
        <v>117478760</v>
      </c>
      <c r="P20" s="285">
        <f t="shared" si="1"/>
        <v>125364810</v>
      </c>
      <c r="Q20" s="286">
        <f t="shared" si="1"/>
        <v>117209642</v>
      </c>
    </row>
    <row r="21" spans="1:17" x14ac:dyDescent="0.25">
      <c r="A21" s="287" t="s">
        <v>2</v>
      </c>
      <c r="B21" s="288" t="s">
        <v>363</v>
      </c>
      <c r="C21" s="289" t="s">
        <v>364</v>
      </c>
      <c r="D21" s="290">
        <v>11044000</v>
      </c>
      <c r="E21" s="290">
        <v>11364000</v>
      </c>
      <c r="F21" s="290">
        <v>11364000</v>
      </c>
      <c r="G21" s="290">
        <v>1465000</v>
      </c>
      <c r="H21" s="290">
        <v>1501520</v>
      </c>
      <c r="I21" s="290">
        <v>1501520</v>
      </c>
      <c r="J21" s="290">
        <v>805840</v>
      </c>
      <c r="K21" s="290">
        <v>805840</v>
      </c>
      <c r="L21" s="290">
        <v>507514</v>
      </c>
      <c r="M21" s="290"/>
      <c r="N21" s="290"/>
      <c r="O21" s="291">
        <f t="shared" si="0"/>
        <v>13314840</v>
      </c>
      <c r="P21" s="292">
        <f t="shared" si="1"/>
        <v>13671360</v>
      </c>
      <c r="Q21" s="293">
        <f t="shared" si="1"/>
        <v>13373034</v>
      </c>
    </row>
    <row r="22" spans="1:17" x14ac:dyDescent="0.25">
      <c r="A22" s="4" t="s">
        <v>3</v>
      </c>
      <c r="B22" s="274" t="s">
        <v>365</v>
      </c>
      <c r="C22" s="279" t="s">
        <v>366</v>
      </c>
      <c r="D22" s="260"/>
      <c r="E22" s="260"/>
      <c r="F22" s="260"/>
      <c r="G22" s="260"/>
      <c r="H22" s="260"/>
      <c r="I22" s="260"/>
      <c r="J22" s="260">
        <v>2709500</v>
      </c>
      <c r="K22" s="260">
        <v>2070492</v>
      </c>
      <c r="L22" s="260">
        <v>2070492</v>
      </c>
      <c r="M22" s="260"/>
      <c r="N22" s="260"/>
      <c r="O22" s="276">
        <f>SUM(D22:N22)</f>
        <v>6850484</v>
      </c>
      <c r="P22" s="277">
        <f t="shared" si="1"/>
        <v>2070492</v>
      </c>
      <c r="Q22" s="278">
        <f t="shared" si="1"/>
        <v>2070492</v>
      </c>
    </row>
    <row r="23" spans="1:17" x14ac:dyDescent="0.25">
      <c r="A23" s="4" t="s">
        <v>4</v>
      </c>
      <c r="B23" s="274" t="s">
        <v>367</v>
      </c>
      <c r="C23" s="275" t="s">
        <v>368</v>
      </c>
      <c r="D23" s="260">
        <v>11374000</v>
      </c>
      <c r="E23" s="260">
        <v>11698801</v>
      </c>
      <c r="F23" s="260">
        <v>11698801</v>
      </c>
      <c r="G23" s="260">
        <v>1525000</v>
      </c>
      <c r="H23" s="260">
        <v>1565844</v>
      </c>
      <c r="I23" s="260">
        <v>1565844</v>
      </c>
      <c r="J23" s="260">
        <v>4593600</v>
      </c>
      <c r="K23" s="260">
        <v>4593600</v>
      </c>
      <c r="L23" s="260">
        <v>3011463</v>
      </c>
      <c r="M23" s="260"/>
      <c r="N23" s="260"/>
      <c r="O23" s="276">
        <f t="shared" si="0"/>
        <v>17492600</v>
      </c>
      <c r="P23" s="277">
        <f t="shared" si="1"/>
        <v>17858245</v>
      </c>
      <c r="Q23" s="278">
        <f t="shared" si="1"/>
        <v>16276108</v>
      </c>
    </row>
    <row r="24" spans="1:17" x14ac:dyDescent="0.25">
      <c r="A24" s="4" t="s">
        <v>5</v>
      </c>
      <c r="B24" s="274" t="s">
        <v>369</v>
      </c>
      <c r="C24" s="279" t="s">
        <v>370</v>
      </c>
      <c r="D24" s="260"/>
      <c r="E24" s="260"/>
      <c r="F24" s="260"/>
      <c r="G24" s="260"/>
      <c r="H24" s="260"/>
      <c r="I24" s="260"/>
      <c r="J24" s="260">
        <v>8747577</v>
      </c>
      <c r="K24" s="260">
        <v>8747577</v>
      </c>
      <c r="L24" s="260">
        <v>3012844</v>
      </c>
      <c r="M24" s="260"/>
      <c r="N24" s="260"/>
      <c r="O24" s="276">
        <f t="shared" si="0"/>
        <v>8747577</v>
      </c>
      <c r="P24" s="277">
        <f t="shared" si="1"/>
        <v>8747577</v>
      </c>
      <c r="Q24" s="278">
        <f t="shared" si="1"/>
        <v>3012844</v>
      </c>
    </row>
    <row r="25" spans="1:17" ht="15.75" thickBot="1" x14ac:dyDescent="0.3">
      <c r="A25" s="280" t="s">
        <v>243</v>
      </c>
      <c r="B25" s="281" t="s">
        <v>371</v>
      </c>
      <c r="C25" s="282"/>
      <c r="D25" s="283">
        <f>D21+D23++D24</f>
        <v>22418000</v>
      </c>
      <c r="E25" s="283">
        <f t="shared" ref="E25:F25" si="5">E21+E23++E24</f>
        <v>23062801</v>
      </c>
      <c r="F25" s="283">
        <f t="shared" si="5"/>
        <v>23062801</v>
      </c>
      <c r="G25" s="283">
        <f>G21+G22+G23+G24</f>
        <v>2990000</v>
      </c>
      <c r="H25" s="283">
        <f t="shared" ref="H25:I25" si="6">H21+H22+H23+H24</f>
        <v>3067364</v>
      </c>
      <c r="I25" s="283">
        <f t="shared" si="6"/>
        <v>3067364</v>
      </c>
      <c r="J25" s="283">
        <f>J21+J23+J22+J24</f>
        <v>16856517</v>
      </c>
      <c r="K25" s="283">
        <f>SUM(K21:K24)</f>
        <v>16217509</v>
      </c>
      <c r="L25" s="283">
        <f t="shared" ref="L25" si="7">L21+L23+L22+L24</f>
        <v>8602313</v>
      </c>
      <c r="M25" s="283">
        <f>M21+M23</f>
        <v>0</v>
      </c>
      <c r="N25" s="283">
        <f>N21+N23</f>
        <v>0</v>
      </c>
      <c r="O25" s="284">
        <f>O21+O22+O23+O24</f>
        <v>46405501</v>
      </c>
      <c r="P25" s="285">
        <f t="shared" si="1"/>
        <v>42347674</v>
      </c>
      <c r="Q25" s="286">
        <f t="shared" si="1"/>
        <v>34732478</v>
      </c>
    </row>
    <row r="26" spans="1:17" ht="15.75" thickBot="1" x14ac:dyDescent="0.3">
      <c r="A26" s="294" t="s">
        <v>245</v>
      </c>
      <c r="B26" s="295" t="s">
        <v>372</v>
      </c>
      <c r="C26" s="296" t="s">
        <v>373</v>
      </c>
      <c r="D26" s="297">
        <v>60890000</v>
      </c>
      <c r="E26" s="297">
        <v>62266983</v>
      </c>
      <c r="F26" s="297">
        <v>62266983</v>
      </c>
      <c r="G26" s="297">
        <v>8312500</v>
      </c>
      <c r="H26" s="297">
        <v>8299951</v>
      </c>
      <c r="I26" s="297">
        <v>8299951</v>
      </c>
      <c r="J26" s="297">
        <v>10858000</v>
      </c>
      <c r="K26" s="297">
        <v>11051835</v>
      </c>
      <c r="L26" s="297">
        <v>10552249</v>
      </c>
      <c r="M26" s="297"/>
      <c r="N26" s="297"/>
      <c r="O26" s="298">
        <f t="shared" si="0"/>
        <v>80060500</v>
      </c>
      <c r="P26" s="299">
        <f t="shared" si="1"/>
        <v>81618769</v>
      </c>
      <c r="Q26" s="300">
        <f t="shared" si="1"/>
        <v>81119183</v>
      </c>
    </row>
    <row r="27" spans="1:17" ht="15.75" thickBot="1" x14ac:dyDescent="0.3">
      <c r="A27" s="44" t="s">
        <v>276</v>
      </c>
      <c r="B27" s="301" t="s">
        <v>374</v>
      </c>
      <c r="C27" s="302" t="s">
        <v>375</v>
      </c>
      <c r="D27" s="58"/>
      <c r="E27" s="58"/>
      <c r="F27" s="58"/>
      <c r="G27" s="58"/>
      <c r="H27" s="58"/>
      <c r="I27" s="58"/>
      <c r="J27" s="58">
        <v>3505200</v>
      </c>
      <c r="K27" s="58">
        <v>3579457</v>
      </c>
      <c r="L27" s="58">
        <v>3579457</v>
      </c>
      <c r="M27" s="58"/>
      <c r="N27" s="58"/>
      <c r="O27" s="303">
        <f t="shared" si="0"/>
        <v>3505200</v>
      </c>
      <c r="P27" s="304">
        <f t="shared" si="1"/>
        <v>3579457</v>
      </c>
      <c r="Q27" s="305">
        <f t="shared" si="1"/>
        <v>3579457</v>
      </c>
    </row>
    <row r="28" spans="1:17" ht="15.75" thickBot="1" x14ac:dyDescent="0.3">
      <c r="A28" s="306"/>
      <c r="B28" s="307" t="s">
        <v>376</v>
      </c>
      <c r="C28" s="308"/>
      <c r="D28" s="309">
        <f>D17+D20+D25+D26</f>
        <v>316629968</v>
      </c>
      <c r="E28" s="309">
        <f t="shared" ref="E28:F28" si="8">E17+E20+E25+E26</f>
        <v>329017742</v>
      </c>
      <c r="F28" s="309">
        <f t="shared" si="8"/>
        <v>329017742</v>
      </c>
      <c r="G28" s="309">
        <f>G17+G20+G25+G26</f>
        <v>48329000</v>
      </c>
      <c r="H28" s="309">
        <f t="shared" ref="H28:I28" si="9">H17+H20+H25+H26</f>
        <v>48408145</v>
      </c>
      <c r="I28" s="309">
        <f t="shared" si="9"/>
        <v>48408145</v>
      </c>
      <c r="J28" s="309">
        <f>J17+J20+J25+J26+J27</f>
        <v>167444717</v>
      </c>
      <c r="K28" s="309">
        <f>K17+K20+K25+K26+K27</f>
        <v>173903177</v>
      </c>
      <c r="L28" s="309">
        <f>L17+L20+L25+L26+L27</f>
        <v>155212898</v>
      </c>
      <c r="M28" s="309">
        <f t="shared" ref="M28:N28" si="10">M17+M20+M25</f>
        <v>0</v>
      </c>
      <c r="N28" s="309">
        <f t="shared" si="10"/>
        <v>0</v>
      </c>
      <c r="O28" s="310">
        <f>D28+G28+J28+M28+N28</f>
        <v>532403685</v>
      </c>
      <c r="P28" s="311">
        <f t="shared" si="1"/>
        <v>551329064</v>
      </c>
      <c r="Q28" s="312">
        <f t="shared" si="1"/>
        <v>532638785</v>
      </c>
    </row>
    <row r="29" spans="1:17" x14ac:dyDescent="0.25">
      <c r="C29" s="313"/>
    </row>
    <row r="30" spans="1:17" x14ac:dyDescent="0.25">
      <c r="C30" s="313"/>
      <c r="E30" s="314"/>
      <c r="F30" s="314"/>
      <c r="G30" s="314"/>
      <c r="H30" s="314"/>
      <c r="I30" s="314"/>
    </row>
    <row r="31" spans="1:17" x14ac:dyDescent="0.25">
      <c r="C31" s="313"/>
    </row>
    <row r="32" spans="1:17" x14ac:dyDescent="0.25">
      <c r="C32" s="313"/>
    </row>
    <row r="33" spans="3:10" x14ac:dyDescent="0.25">
      <c r="C33" s="313"/>
    </row>
    <row r="34" spans="3:10" x14ac:dyDescent="0.25">
      <c r="J34" s="314">
        <f>173903177-K28</f>
        <v>0</v>
      </c>
    </row>
  </sheetData>
  <mergeCells count="13">
    <mergeCell ref="M11:M12"/>
    <mergeCell ref="N11:N12"/>
    <mergeCell ref="O11:Q12"/>
    <mergeCell ref="A1:Q1"/>
    <mergeCell ref="A2:Q2"/>
    <mergeCell ref="A3:Q3"/>
    <mergeCell ref="N10:Q10"/>
    <mergeCell ref="A11:A13"/>
    <mergeCell ref="B11:B13"/>
    <mergeCell ref="C11:C13"/>
    <mergeCell ref="D11:F12"/>
    <mergeCell ref="G11:I12"/>
    <mergeCell ref="J11:L12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I38" sqref="I38"/>
    </sheetView>
  </sheetViews>
  <sheetFormatPr defaultRowHeight="15" x14ac:dyDescent="0.25"/>
  <cols>
    <col min="1" max="1" width="5.42578125" bestFit="1" customWidth="1"/>
    <col min="2" max="2" width="25.140625" bestFit="1" customWidth="1"/>
    <col min="3" max="3" width="15.140625" bestFit="1" customWidth="1"/>
    <col min="4" max="5" width="15.140625" customWidth="1"/>
    <col min="6" max="6" width="26.140625" bestFit="1" customWidth="1"/>
  </cols>
  <sheetData>
    <row r="1" spans="1:11" ht="18.75" x14ac:dyDescent="0.3">
      <c r="A1" s="333" t="s">
        <v>385</v>
      </c>
      <c r="B1" s="333"/>
      <c r="C1" s="333"/>
      <c r="D1" s="333"/>
      <c r="E1" s="333"/>
      <c r="F1" s="333"/>
      <c r="G1" s="196"/>
      <c r="H1" s="196"/>
      <c r="I1" s="220"/>
      <c r="J1" s="220"/>
      <c r="K1" s="220"/>
    </row>
    <row r="2" spans="1:11" x14ac:dyDescent="0.25">
      <c r="A2" s="335"/>
      <c r="B2" s="335"/>
      <c r="C2" s="335"/>
      <c r="D2" s="335"/>
      <c r="E2" s="335"/>
      <c r="F2" s="335"/>
    </row>
    <row r="3" spans="1:11" x14ac:dyDescent="0.25">
      <c r="A3" s="335" t="s">
        <v>377</v>
      </c>
      <c r="B3" s="335"/>
      <c r="C3" s="335"/>
      <c r="D3" s="335"/>
      <c r="E3" s="335"/>
      <c r="F3" s="335"/>
    </row>
    <row r="5" spans="1:11" x14ac:dyDescent="0.25">
      <c r="A5" s="335" t="s">
        <v>405</v>
      </c>
      <c r="B5" s="335"/>
      <c r="C5" s="335"/>
      <c r="D5" s="335"/>
      <c r="E5" s="335"/>
      <c r="F5" s="335"/>
    </row>
    <row r="13" spans="1:11" ht="15.75" thickBot="1" x14ac:dyDescent="0.3">
      <c r="F13" s="315" t="s">
        <v>378</v>
      </c>
    </row>
    <row r="14" spans="1:11" ht="19.5" thickBot="1" x14ac:dyDescent="0.35">
      <c r="A14" s="450" t="s">
        <v>379</v>
      </c>
      <c r="B14" s="451" t="s">
        <v>59</v>
      </c>
      <c r="C14" s="451" t="s">
        <v>350</v>
      </c>
      <c r="D14" s="452" t="s">
        <v>351</v>
      </c>
      <c r="E14" s="452" t="s">
        <v>209</v>
      </c>
      <c r="F14" s="453" t="s">
        <v>380</v>
      </c>
    </row>
    <row r="15" spans="1:11" x14ac:dyDescent="0.25">
      <c r="A15" s="287" t="s">
        <v>2</v>
      </c>
      <c r="B15" s="316" t="s">
        <v>391</v>
      </c>
      <c r="C15" s="290">
        <v>1270000</v>
      </c>
      <c r="D15" s="291">
        <v>312438</v>
      </c>
      <c r="E15" s="291">
        <v>312438</v>
      </c>
      <c r="F15" s="317" t="s">
        <v>392</v>
      </c>
    </row>
    <row r="16" spans="1:11" x14ac:dyDescent="0.25">
      <c r="A16" s="4" t="s">
        <v>3</v>
      </c>
      <c r="B16" s="265" t="s">
        <v>381</v>
      </c>
      <c r="C16" s="260">
        <v>1270000</v>
      </c>
      <c r="D16" s="276"/>
      <c r="E16" s="276"/>
      <c r="F16" s="9" t="s">
        <v>393</v>
      </c>
    </row>
    <row r="17" spans="1:6" x14ac:dyDescent="0.25">
      <c r="A17" s="4" t="s">
        <v>4</v>
      </c>
      <c r="B17" s="265" t="s">
        <v>394</v>
      </c>
      <c r="C17" s="260"/>
      <c r="D17" s="276">
        <v>277495</v>
      </c>
      <c r="E17" s="276">
        <v>277495</v>
      </c>
      <c r="F17" s="9" t="s">
        <v>392</v>
      </c>
    </row>
    <row r="18" spans="1:6" x14ac:dyDescent="0.25">
      <c r="A18" s="4" t="s">
        <v>5</v>
      </c>
      <c r="B18" s="265" t="s">
        <v>395</v>
      </c>
      <c r="C18" s="260"/>
      <c r="D18" s="276">
        <v>1000000</v>
      </c>
      <c r="E18" s="276">
        <v>1000000</v>
      </c>
      <c r="F18" s="9" t="s">
        <v>392</v>
      </c>
    </row>
    <row r="19" spans="1:6" x14ac:dyDescent="0.25">
      <c r="A19" s="4" t="s">
        <v>6</v>
      </c>
      <c r="B19" s="265" t="s">
        <v>396</v>
      </c>
      <c r="C19" s="260"/>
      <c r="D19" s="276">
        <v>2229485</v>
      </c>
      <c r="E19" s="276">
        <v>2229485</v>
      </c>
      <c r="F19" s="9" t="s">
        <v>392</v>
      </c>
    </row>
    <row r="20" spans="1:6" x14ac:dyDescent="0.25">
      <c r="A20" s="4" t="s">
        <v>7</v>
      </c>
      <c r="B20" s="265" t="s">
        <v>397</v>
      </c>
      <c r="C20" s="260"/>
      <c r="D20" s="276">
        <v>590661</v>
      </c>
      <c r="E20" s="276">
        <v>590661</v>
      </c>
      <c r="F20" s="9" t="s">
        <v>400</v>
      </c>
    </row>
    <row r="21" spans="1:6" x14ac:dyDescent="0.25">
      <c r="A21" s="4" t="s">
        <v>8</v>
      </c>
      <c r="B21" s="259" t="s">
        <v>398</v>
      </c>
      <c r="C21" s="260"/>
      <c r="D21" s="276">
        <v>111040</v>
      </c>
      <c r="E21" s="276">
        <v>111040</v>
      </c>
      <c r="F21" s="9" t="s">
        <v>399</v>
      </c>
    </row>
    <row r="22" spans="1:6" x14ac:dyDescent="0.25">
      <c r="A22" s="4"/>
      <c r="B22" s="265"/>
      <c r="C22" s="260"/>
      <c r="D22" s="276"/>
      <c r="E22" s="276"/>
      <c r="F22" s="9"/>
    </row>
    <row r="23" spans="1:6" x14ac:dyDescent="0.25">
      <c r="A23" s="4"/>
      <c r="B23" s="265"/>
      <c r="C23" s="260"/>
      <c r="D23" s="276"/>
      <c r="E23" s="276"/>
      <c r="F23" s="9"/>
    </row>
    <row r="24" spans="1:6" x14ac:dyDescent="0.25">
      <c r="A24" s="4"/>
      <c r="B24" s="265"/>
      <c r="C24" s="260"/>
      <c r="D24" s="276"/>
      <c r="E24" s="276"/>
      <c r="F24" s="9"/>
    </row>
    <row r="25" spans="1:6" x14ac:dyDescent="0.25">
      <c r="A25" s="4"/>
      <c r="B25" s="265"/>
      <c r="C25" s="260"/>
      <c r="D25" s="276"/>
      <c r="E25" s="276"/>
      <c r="F25" s="9"/>
    </row>
    <row r="26" spans="1:6" x14ac:dyDescent="0.25">
      <c r="A26" s="4"/>
      <c r="B26" s="265"/>
      <c r="C26" s="260"/>
      <c r="D26" s="276"/>
      <c r="E26" s="276"/>
      <c r="F26" s="9"/>
    </row>
    <row r="27" spans="1:6" x14ac:dyDescent="0.25">
      <c r="A27" s="4"/>
      <c r="B27" s="62" t="s">
        <v>382</v>
      </c>
      <c r="C27" s="63">
        <f>SUM(C15:C26)</f>
        <v>2540000</v>
      </c>
      <c r="D27" s="318">
        <f>D15+D16++D17+D18+D19+D20+D21</f>
        <v>4521119</v>
      </c>
      <c r="E27" s="318">
        <f>E15+E16+E21+E22+E17+E18+E19+E20</f>
        <v>4521119</v>
      </c>
      <c r="F27" s="9"/>
    </row>
    <row r="28" spans="1:6" ht="15.75" thickBot="1" x14ac:dyDescent="0.3">
      <c r="A28" s="319"/>
      <c r="B28" s="320"/>
      <c r="C28" s="321"/>
      <c r="D28" s="322"/>
      <c r="E28" s="322"/>
      <c r="F28" s="23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J32" sqref="J32"/>
    </sheetView>
  </sheetViews>
  <sheetFormatPr defaultRowHeight="15" x14ac:dyDescent="0.25"/>
  <cols>
    <col min="1" max="1" width="5.42578125" bestFit="1" customWidth="1"/>
    <col min="2" max="2" width="27.85546875" bestFit="1" customWidth="1"/>
    <col min="3" max="3" width="15.140625" bestFit="1" customWidth="1"/>
    <col min="4" max="5" width="15.140625" customWidth="1"/>
    <col min="6" max="6" width="41.7109375" bestFit="1" customWidth="1"/>
  </cols>
  <sheetData>
    <row r="1" spans="1:11" ht="18.75" x14ac:dyDescent="0.3">
      <c r="A1" s="333" t="s">
        <v>385</v>
      </c>
      <c r="B1" s="333"/>
      <c r="C1" s="333"/>
      <c r="D1" s="333"/>
      <c r="E1" s="333"/>
      <c r="F1" s="333"/>
      <c r="G1" s="196"/>
      <c r="H1" s="196"/>
      <c r="I1" s="220"/>
      <c r="J1" s="220"/>
      <c r="K1" s="220"/>
    </row>
    <row r="2" spans="1:11" x14ac:dyDescent="0.25">
      <c r="A2" s="335"/>
      <c r="B2" s="335"/>
      <c r="C2" s="335"/>
      <c r="D2" s="335"/>
      <c r="E2" s="335"/>
      <c r="F2" s="335"/>
    </row>
    <row r="3" spans="1:11" x14ac:dyDescent="0.25">
      <c r="A3" s="335" t="s">
        <v>383</v>
      </c>
      <c r="B3" s="335"/>
      <c r="C3" s="335"/>
      <c r="D3" s="335"/>
      <c r="E3" s="335"/>
      <c r="F3" s="335"/>
    </row>
    <row r="5" spans="1:11" x14ac:dyDescent="0.25">
      <c r="A5" s="335" t="s">
        <v>406</v>
      </c>
      <c r="B5" s="335"/>
      <c r="C5" s="335"/>
      <c r="D5" s="335"/>
      <c r="E5" s="335"/>
      <c r="F5" s="335"/>
    </row>
    <row r="13" spans="1:11" ht="15.75" thickBot="1" x14ac:dyDescent="0.3">
      <c r="F13" s="315" t="s">
        <v>378</v>
      </c>
    </row>
    <row r="14" spans="1:11" ht="19.5" thickBot="1" x14ac:dyDescent="0.35">
      <c r="A14" s="450" t="s">
        <v>379</v>
      </c>
      <c r="B14" s="451" t="s">
        <v>59</v>
      </c>
      <c r="C14" s="451" t="s">
        <v>350</v>
      </c>
      <c r="D14" s="452" t="s">
        <v>351</v>
      </c>
      <c r="E14" s="452" t="s">
        <v>209</v>
      </c>
      <c r="F14" s="453" t="s">
        <v>384</v>
      </c>
    </row>
    <row r="15" spans="1:11" x14ac:dyDescent="0.25">
      <c r="A15" s="287" t="s">
        <v>2</v>
      </c>
      <c r="B15" s="316" t="s">
        <v>391</v>
      </c>
      <c r="C15" s="290">
        <v>1270000</v>
      </c>
      <c r="D15" s="291">
        <v>312438</v>
      </c>
      <c r="E15" s="291">
        <v>312438</v>
      </c>
      <c r="F15" s="317" t="s">
        <v>401</v>
      </c>
    </row>
    <row r="16" spans="1:11" x14ac:dyDescent="0.25">
      <c r="A16" s="4" t="s">
        <v>3</v>
      </c>
      <c r="B16" s="265" t="s">
        <v>381</v>
      </c>
      <c r="C16" s="260">
        <v>1270000</v>
      </c>
      <c r="D16" s="276"/>
      <c r="E16" s="276"/>
      <c r="F16" s="9"/>
    </row>
    <row r="17" spans="1:6" x14ac:dyDescent="0.25">
      <c r="A17" s="4" t="s">
        <v>4</v>
      </c>
      <c r="B17" s="265" t="s">
        <v>394</v>
      </c>
      <c r="C17" s="260"/>
      <c r="D17" s="276">
        <v>277495</v>
      </c>
      <c r="E17" s="276">
        <v>277495</v>
      </c>
      <c r="F17" s="9" t="s">
        <v>401</v>
      </c>
    </row>
    <row r="18" spans="1:6" x14ac:dyDescent="0.25">
      <c r="A18" s="4" t="s">
        <v>5</v>
      </c>
      <c r="B18" s="265" t="s">
        <v>395</v>
      </c>
      <c r="C18" s="260"/>
      <c r="D18" s="276">
        <v>1000000</v>
      </c>
      <c r="E18" s="276">
        <v>1000000</v>
      </c>
      <c r="F18" s="9" t="s">
        <v>401</v>
      </c>
    </row>
    <row r="19" spans="1:6" x14ac:dyDescent="0.25">
      <c r="A19" s="4" t="s">
        <v>6</v>
      </c>
      <c r="B19" s="265" t="s">
        <v>396</v>
      </c>
      <c r="C19" s="260"/>
      <c r="D19" s="276">
        <v>2229485</v>
      </c>
      <c r="E19" s="276">
        <v>2229485</v>
      </c>
      <c r="F19" s="9" t="s">
        <v>401</v>
      </c>
    </row>
    <row r="20" spans="1:6" x14ac:dyDescent="0.25">
      <c r="A20" s="4" t="s">
        <v>7</v>
      </c>
      <c r="B20" s="265" t="s">
        <v>397</v>
      </c>
      <c r="C20" s="260"/>
      <c r="D20" s="276">
        <v>590661</v>
      </c>
      <c r="E20" s="276">
        <v>590661</v>
      </c>
      <c r="F20" s="9" t="s">
        <v>401</v>
      </c>
    </row>
    <row r="21" spans="1:6" x14ac:dyDescent="0.25">
      <c r="A21" s="4" t="s">
        <v>8</v>
      </c>
      <c r="B21" s="259" t="s">
        <v>398</v>
      </c>
      <c r="C21" s="260"/>
      <c r="D21" s="276">
        <v>111040</v>
      </c>
      <c r="E21" s="276">
        <v>111040</v>
      </c>
      <c r="F21" s="9" t="s">
        <v>402</v>
      </c>
    </row>
    <row r="22" spans="1:6" x14ac:dyDescent="0.25">
      <c r="A22" s="4"/>
      <c r="B22" s="265"/>
      <c r="C22" s="260"/>
      <c r="D22" s="276"/>
      <c r="E22" s="276"/>
      <c r="F22" s="9"/>
    </row>
    <row r="23" spans="1:6" x14ac:dyDescent="0.25">
      <c r="A23" s="4"/>
      <c r="B23" s="62" t="s">
        <v>382</v>
      </c>
      <c r="C23" s="63">
        <f>SUM(C15:C22)</f>
        <v>2540000</v>
      </c>
      <c r="D23" s="63">
        <f t="shared" ref="D23:E23" si="0">SUM(D15:D22)</f>
        <v>4521119</v>
      </c>
      <c r="E23" s="63">
        <f t="shared" si="0"/>
        <v>4521119</v>
      </c>
      <c r="F23" s="9"/>
    </row>
    <row r="24" spans="1:6" x14ac:dyDescent="0.25">
      <c r="A24" s="4"/>
      <c r="B24" s="266"/>
      <c r="C24" s="323"/>
      <c r="D24" s="324"/>
      <c r="E24" s="324"/>
      <c r="F24" s="9"/>
    </row>
    <row r="25" spans="1:6" ht="15.75" thickBot="1" x14ac:dyDescent="0.3">
      <c r="A25" s="319"/>
      <c r="B25" s="320"/>
      <c r="C25" s="321"/>
      <c r="D25" s="322"/>
      <c r="E25" s="322"/>
      <c r="F25" s="23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A18" sqref="A18:I19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9" style="56" bestFit="1" customWidth="1"/>
    <col min="5" max="5" width="18.28515625" style="56" customWidth="1"/>
    <col min="6" max="6" width="17.5703125" bestFit="1" customWidth="1"/>
    <col min="7" max="7" width="17.85546875" style="56" bestFit="1" customWidth="1"/>
    <col min="8" max="9" width="17.85546875" bestFit="1" customWidth="1"/>
  </cols>
  <sheetData>
    <row r="1" spans="1:9" x14ac:dyDescent="0.25">
      <c r="A1" s="335" t="s">
        <v>210</v>
      </c>
      <c r="B1" s="335"/>
      <c r="C1" s="335"/>
      <c r="D1" s="335"/>
      <c r="E1" s="335"/>
      <c r="F1" s="335"/>
      <c r="G1" s="335"/>
      <c r="H1" s="335"/>
      <c r="I1" s="335"/>
    </row>
    <row r="2" spans="1:9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25">
      <c r="A3" s="336" t="s">
        <v>203</v>
      </c>
      <c r="B3" s="336"/>
      <c r="C3" s="336"/>
      <c r="D3" s="336"/>
      <c r="E3" s="336"/>
      <c r="F3" s="336"/>
      <c r="G3" s="336"/>
      <c r="H3" s="336"/>
      <c r="I3" s="336"/>
    </row>
    <row r="4" spans="1:9" x14ac:dyDescent="0.25">
      <c r="B4" s="335" t="s">
        <v>146</v>
      </c>
      <c r="C4" s="335"/>
      <c r="D4" s="335"/>
      <c r="E4" s="335"/>
      <c r="F4" s="335"/>
      <c r="G4" s="335"/>
      <c r="H4" s="335"/>
      <c r="I4" s="335"/>
    </row>
    <row r="5" spans="1:9" ht="15.75" thickBot="1" x14ac:dyDescent="0.3"/>
    <row r="6" spans="1:9" ht="21.75" thickBot="1" x14ac:dyDescent="0.4">
      <c r="A6" s="395" t="s">
        <v>55</v>
      </c>
      <c r="B6" s="396"/>
      <c r="C6" s="396"/>
      <c r="D6" s="396"/>
      <c r="E6" s="396"/>
      <c r="F6" s="396"/>
      <c r="G6" s="396"/>
      <c r="H6" s="396"/>
      <c r="I6" s="397"/>
    </row>
    <row r="7" spans="1:9" ht="15.75" thickBot="1" x14ac:dyDescent="0.3">
      <c r="A7" s="398" t="s">
        <v>50</v>
      </c>
      <c r="B7" s="399"/>
      <c r="C7" s="400"/>
      <c r="D7" s="401" t="s">
        <v>200</v>
      </c>
      <c r="E7" s="401" t="s">
        <v>0</v>
      </c>
      <c r="F7" s="400" t="s">
        <v>63</v>
      </c>
      <c r="G7" s="401" t="s">
        <v>64</v>
      </c>
      <c r="H7" s="400" t="s">
        <v>75</v>
      </c>
      <c r="I7" s="402" t="s">
        <v>209</v>
      </c>
    </row>
    <row r="8" spans="1:9" s="3" customFormat="1" x14ac:dyDescent="0.25">
      <c r="A8" s="200" t="s">
        <v>2</v>
      </c>
      <c r="B8" s="59" t="s">
        <v>51</v>
      </c>
      <c r="C8" s="60"/>
      <c r="D8" s="61">
        <v>23715359</v>
      </c>
      <c r="E8" s="66">
        <f>'1.sz.tábla'!E46</f>
        <v>24300655</v>
      </c>
      <c r="F8" s="66">
        <f>'1.sz.tábla'!F46</f>
        <v>24300655</v>
      </c>
      <c r="G8" s="66">
        <f>'1.sz.tábla'!G46</f>
        <v>24300655</v>
      </c>
      <c r="H8" s="66">
        <f>'1.sz.tábla'!H46</f>
        <v>24300655</v>
      </c>
      <c r="I8" s="201">
        <f>'1.sz.tábla'!I46</f>
        <v>21864776</v>
      </c>
    </row>
    <row r="9" spans="1:9" s="3" customFormat="1" x14ac:dyDescent="0.25">
      <c r="A9" s="67" t="s">
        <v>3</v>
      </c>
      <c r="B9" s="26" t="s">
        <v>52</v>
      </c>
      <c r="C9" s="62" t="s">
        <v>107</v>
      </c>
      <c r="D9" s="63">
        <v>462001592</v>
      </c>
      <c r="E9" s="68">
        <f>E10</f>
        <v>510643030</v>
      </c>
      <c r="F9" s="68">
        <f t="shared" ref="F9:I9" si="0">F10</f>
        <v>520579030</v>
      </c>
      <c r="G9" s="68">
        <f t="shared" si="0"/>
        <v>520579030</v>
      </c>
      <c r="H9" s="68">
        <f t="shared" si="0"/>
        <v>531549528</v>
      </c>
      <c r="I9" s="69">
        <f t="shared" si="0"/>
        <v>531549522</v>
      </c>
    </row>
    <row r="10" spans="1:9" x14ac:dyDescent="0.25">
      <c r="A10" s="25" t="s">
        <v>4</v>
      </c>
      <c r="B10" s="27" t="s">
        <v>108</v>
      </c>
      <c r="C10" s="2"/>
      <c r="D10" s="57">
        <v>462001592</v>
      </c>
      <c r="E10" s="5">
        <f>E11+E12+E13</f>
        <v>510643030</v>
      </c>
      <c r="F10" s="5">
        <f t="shared" ref="F10:I10" si="1">F11+F12+F13</f>
        <v>520579030</v>
      </c>
      <c r="G10" s="5">
        <f t="shared" si="1"/>
        <v>520579030</v>
      </c>
      <c r="H10" s="5">
        <f t="shared" si="1"/>
        <v>531549528</v>
      </c>
      <c r="I10" s="7">
        <f t="shared" si="1"/>
        <v>531549522</v>
      </c>
    </row>
    <row r="11" spans="1:9" x14ac:dyDescent="0.25">
      <c r="A11" s="25" t="s">
        <v>5</v>
      </c>
      <c r="B11" s="27" t="s">
        <v>109</v>
      </c>
      <c r="C11" s="2"/>
      <c r="D11" s="57">
        <v>15773504</v>
      </c>
      <c r="E11" s="5">
        <v>0</v>
      </c>
      <c r="F11" s="5">
        <v>0</v>
      </c>
      <c r="G11" s="5"/>
      <c r="H11" s="5">
        <v>10614219</v>
      </c>
      <c r="I11" s="7">
        <v>10614219</v>
      </c>
    </row>
    <row r="12" spans="1:9" x14ac:dyDescent="0.25">
      <c r="A12" s="25" t="s">
        <v>6</v>
      </c>
      <c r="B12" s="27" t="s">
        <v>188</v>
      </c>
      <c r="C12" s="2"/>
      <c r="D12" s="57"/>
      <c r="E12" s="5"/>
      <c r="F12" s="5"/>
      <c r="G12" s="5"/>
      <c r="H12" s="5"/>
      <c r="I12" s="7"/>
    </row>
    <row r="13" spans="1:9" x14ac:dyDescent="0.25">
      <c r="A13" s="25" t="s">
        <v>7</v>
      </c>
      <c r="B13" s="27" t="s">
        <v>106</v>
      </c>
      <c r="C13" s="2"/>
      <c r="D13" s="57">
        <v>446228088</v>
      </c>
      <c r="E13" s="5">
        <v>510643030</v>
      </c>
      <c r="F13" s="5">
        <v>520579030</v>
      </c>
      <c r="G13" s="5">
        <v>520579030</v>
      </c>
      <c r="H13" s="5">
        <v>520935309</v>
      </c>
      <c r="I13" s="7">
        <v>520935303</v>
      </c>
    </row>
    <row r="14" spans="1:9" s="50" customFormat="1" ht="15.75" thickBot="1" x14ac:dyDescent="0.3">
      <c r="A14" s="70" t="s">
        <v>8</v>
      </c>
      <c r="B14" s="28" t="s">
        <v>155</v>
      </c>
      <c r="C14" s="64"/>
      <c r="D14" s="65">
        <v>485716951</v>
      </c>
      <c r="E14" s="71">
        <f>E8+E9</f>
        <v>534943685</v>
      </c>
      <c r="F14" s="71">
        <f>F8+F9</f>
        <v>544879685</v>
      </c>
      <c r="G14" s="71">
        <f>G8+G9</f>
        <v>544879685</v>
      </c>
      <c r="H14" s="71">
        <f>H8+H9</f>
        <v>555850183</v>
      </c>
      <c r="I14" s="72">
        <f>I8+I9</f>
        <v>553414298</v>
      </c>
    </row>
    <row r="17" spans="1:9" ht="15.75" thickBot="1" x14ac:dyDescent="0.3"/>
    <row r="18" spans="1:9" ht="21.75" thickBot="1" x14ac:dyDescent="0.4">
      <c r="A18" s="395" t="s">
        <v>56</v>
      </c>
      <c r="B18" s="396"/>
      <c r="C18" s="396"/>
      <c r="D18" s="396"/>
      <c r="E18" s="396"/>
      <c r="F18" s="396"/>
      <c r="G18" s="396"/>
      <c r="H18" s="396"/>
      <c r="I18" s="397"/>
    </row>
    <row r="19" spans="1:9" ht="15.75" thickBot="1" x14ac:dyDescent="0.3">
      <c r="A19" s="398" t="s">
        <v>50</v>
      </c>
      <c r="B19" s="399"/>
      <c r="C19" s="400"/>
      <c r="D19" s="401"/>
      <c r="E19" s="401" t="s">
        <v>0</v>
      </c>
      <c r="F19" s="400" t="s">
        <v>63</v>
      </c>
      <c r="G19" s="401" t="s">
        <v>64</v>
      </c>
      <c r="H19" s="400" t="s">
        <v>75</v>
      </c>
      <c r="I19" s="402" t="s">
        <v>65</v>
      </c>
    </row>
    <row r="20" spans="1:9" s="3" customFormat="1" x14ac:dyDescent="0.25">
      <c r="A20" s="202" t="s">
        <v>2</v>
      </c>
      <c r="B20" s="29" t="s">
        <v>53</v>
      </c>
      <c r="C20" s="60"/>
      <c r="D20" s="61">
        <v>475102732</v>
      </c>
      <c r="E20" s="61">
        <f>'2.sz.tábla'!E39</f>
        <v>534943685</v>
      </c>
      <c r="F20" s="61">
        <f>'2.sz.tábla'!F39</f>
        <v>544879685</v>
      </c>
      <c r="G20" s="61">
        <f>'2.sz.tábla'!G39</f>
        <v>544879685</v>
      </c>
      <c r="H20" s="61">
        <f>'2.sz.tábla'!H39</f>
        <v>555850183</v>
      </c>
      <c r="I20" s="61">
        <f>'2.sz.tábla'!I39</f>
        <v>537159904</v>
      </c>
    </row>
    <row r="21" spans="1:9" s="3" customFormat="1" x14ac:dyDescent="0.25">
      <c r="A21" s="203" t="s">
        <v>3</v>
      </c>
      <c r="B21" s="10" t="s">
        <v>54</v>
      </c>
      <c r="C21" s="62" t="s">
        <v>103</v>
      </c>
      <c r="D21" s="63"/>
      <c r="E21" s="63">
        <f>E22</f>
        <v>0</v>
      </c>
      <c r="F21" s="63">
        <f t="shared" ref="F21:I21" si="2">F22</f>
        <v>0</v>
      </c>
      <c r="G21" s="63">
        <f t="shared" si="2"/>
        <v>0</v>
      </c>
      <c r="H21" s="62">
        <f t="shared" si="2"/>
        <v>0</v>
      </c>
      <c r="I21" s="206">
        <f t="shared" si="2"/>
        <v>0</v>
      </c>
    </row>
    <row r="22" spans="1:9" x14ac:dyDescent="0.25">
      <c r="A22" s="204" t="s">
        <v>4</v>
      </c>
      <c r="B22" s="11" t="s">
        <v>104</v>
      </c>
      <c r="C22" s="2"/>
      <c r="D22" s="57"/>
      <c r="E22" s="57">
        <f>E23+E24+E25</f>
        <v>0</v>
      </c>
      <c r="F22" s="5">
        <f t="shared" ref="F22" si="3">F23+F24+F25</f>
        <v>0</v>
      </c>
      <c r="G22" s="57"/>
      <c r="H22" s="2"/>
      <c r="I22" s="207"/>
    </row>
    <row r="23" spans="1:9" x14ac:dyDescent="0.25">
      <c r="A23" s="204" t="s">
        <v>5</v>
      </c>
      <c r="B23" s="11" t="s">
        <v>189</v>
      </c>
      <c r="C23" s="2"/>
      <c r="D23" s="57"/>
      <c r="E23" s="57"/>
      <c r="F23" s="57"/>
      <c r="G23" s="57"/>
      <c r="H23" s="8"/>
      <c r="I23" s="208"/>
    </row>
    <row r="24" spans="1:9" x14ac:dyDescent="0.25">
      <c r="A24" s="204" t="s">
        <v>6</v>
      </c>
      <c r="B24" s="11" t="s">
        <v>105</v>
      </c>
      <c r="C24" s="2"/>
      <c r="D24" s="57"/>
      <c r="E24" s="57"/>
      <c r="F24" s="57"/>
      <c r="G24" s="57"/>
      <c r="H24" s="8"/>
      <c r="I24" s="208"/>
    </row>
    <row r="25" spans="1:9" x14ac:dyDescent="0.25">
      <c r="A25" s="204" t="s">
        <v>7</v>
      </c>
      <c r="B25" s="11" t="s">
        <v>106</v>
      </c>
      <c r="C25" s="2"/>
      <c r="D25" s="57"/>
      <c r="E25" s="57"/>
      <c r="F25" s="57"/>
      <c r="G25" s="57"/>
      <c r="H25" s="8"/>
      <c r="I25" s="208"/>
    </row>
    <row r="26" spans="1:9" s="50" customFormat="1" ht="15.75" thickBot="1" x14ac:dyDescent="0.3">
      <c r="A26" s="205" t="s">
        <v>8</v>
      </c>
      <c r="B26" s="12" t="s">
        <v>156</v>
      </c>
      <c r="C26" s="64"/>
      <c r="D26" s="65">
        <v>475102732</v>
      </c>
      <c r="E26" s="65">
        <f>E20+E21</f>
        <v>534943685</v>
      </c>
      <c r="F26" s="65">
        <f>F20+F21</f>
        <v>544879685</v>
      </c>
      <c r="G26" s="65">
        <f>G20+G21</f>
        <v>544879685</v>
      </c>
      <c r="H26" s="65">
        <f>H20+H21</f>
        <v>555850183</v>
      </c>
      <c r="I26" s="209">
        <f>I20+I21</f>
        <v>537159904</v>
      </c>
    </row>
    <row r="28" spans="1:9" ht="15.75" thickBot="1" x14ac:dyDescent="0.3"/>
    <row r="29" spans="1:9" ht="15.75" thickBot="1" x14ac:dyDescent="0.3">
      <c r="A29" s="44" t="s">
        <v>2</v>
      </c>
      <c r="B29" s="45" t="s">
        <v>160</v>
      </c>
      <c r="C29" s="45"/>
      <c r="D29" s="58">
        <f t="shared" ref="D29:I29" si="4">D8-D20</f>
        <v>-451387373</v>
      </c>
      <c r="E29" s="58">
        <f t="shared" si="4"/>
        <v>-510643030</v>
      </c>
      <c r="F29" s="58">
        <f t="shared" si="4"/>
        <v>-520579030</v>
      </c>
      <c r="G29" s="58">
        <f t="shared" si="4"/>
        <v>-520579030</v>
      </c>
      <c r="H29" s="58">
        <f t="shared" si="4"/>
        <v>-531549528</v>
      </c>
      <c r="I29" s="58">
        <f t="shared" si="4"/>
        <v>-515295128</v>
      </c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A6" sqref="A6:L7"/>
    </sheetView>
  </sheetViews>
  <sheetFormatPr defaultRowHeight="15" x14ac:dyDescent="0.25"/>
  <cols>
    <col min="1" max="1" width="42.5703125" customWidth="1"/>
    <col min="2" max="2" width="21.140625" style="56" bestFit="1" customWidth="1"/>
    <col min="3" max="3" width="19.5703125" customWidth="1"/>
    <col min="4" max="6" width="19.42578125" style="56" bestFit="1" customWidth="1"/>
    <col min="7" max="7" width="39.5703125" customWidth="1"/>
    <col min="8" max="8" width="20.28515625" style="56" bestFit="1" customWidth="1"/>
    <col min="9" max="9" width="17.7109375" style="56" customWidth="1"/>
    <col min="10" max="12" width="19.42578125" style="56" bestFit="1" customWidth="1"/>
  </cols>
  <sheetData>
    <row r="1" spans="1:14" ht="18.75" x14ac:dyDescent="0.3">
      <c r="A1" s="333" t="s">
        <v>210</v>
      </c>
      <c r="B1" s="333"/>
      <c r="C1" s="333"/>
      <c r="D1" s="333"/>
      <c r="E1" s="333"/>
      <c r="F1" s="338"/>
      <c r="G1" s="338"/>
      <c r="H1" s="338"/>
      <c r="I1" s="338"/>
      <c r="J1" s="338"/>
      <c r="K1" s="338"/>
      <c r="L1" s="338"/>
      <c r="M1" s="6"/>
      <c r="N1" s="6"/>
    </row>
    <row r="2" spans="1:14" ht="18.75" x14ac:dyDescent="0.3">
      <c r="A2" s="337" t="s">
        <v>208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14" ht="18.75" x14ac:dyDescent="0.3">
      <c r="A3" s="14"/>
      <c r="B3" s="73"/>
      <c r="C3" s="14"/>
      <c r="D3" s="73"/>
      <c r="E3" s="73"/>
      <c r="F3" s="73"/>
      <c r="G3" s="14"/>
      <c r="H3" s="73"/>
      <c r="I3" s="73"/>
      <c r="J3" s="73"/>
      <c r="K3" s="73"/>
      <c r="L3" s="73"/>
    </row>
    <row r="4" spans="1:14" ht="18.75" x14ac:dyDescent="0.3">
      <c r="A4" s="337" t="s">
        <v>204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14" ht="15.75" thickBot="1" x14ac:dyDescent="0.3"/>
    <row r="6" spans="1:14" ht="15.75" x14ac:dyDescent="0.25">
      <c r="A6" s="403" t="s">
        <v>57</v>
      </c>
      <c r="B6" s="404"/>
      <c r="C6" s="404"/>
      <c r="D6" s="404"/>
      <c r="E6" s="404"/>
      <c r="F6" s="405"/>
      <c r="G6" s="403" t="s">
        <v>58</v>
      </c>
      <c r="H6" s="406"/>
      <c r="I6" s="406"/>
      <c r="J6" s="406"/>
      <c r="K6" s="406"/>
      <c r="L6" s="405"/>
    </row>
    <row r="7" spans="1:14" ht="20.25" customHeight="1" thickBot="1" x14ac:dyDescent="0.3">
      <c r="A7" s="407" t="s">
        <v>59</v>
      </c>
      <c r="B7" s="408" t="s">
        <v>0</v>
      </c>
      <c r="C7" s="409" t="s">
        <v>63</v>
      </c>
      <c r="D7" s="408" t="s">
        <v>64</v>
      </c>
      <c r="E7" s="408" t="s">
        <v>75</v>
      </c>
      <c r="F7" s="410" t="s">
        <v>209</v>
      </c>
      <c r="G7" s="407" t="s">
        <v>59</v>
      </c>
      <c r="H7" s="408" t="s">
        <v>0</v>
      </c>
      <c r="I7" s="408" t="s">
        <v>63</v>
      </c>
      <c r="J7" s="408" t="s">
        <v>64</v>
      </c>
      <c r="K7" s="408" t="s">
        <v>75</v>
      </c>
      <c r="L7" s="410" t="s">
        <v>209</v>
      </c>
    </row>
    <row r="8" spans="1:14" ht="15.75" x14ac:dyDescent="0.25">
      <c r="A8" s="16" t="s">
        <v>60</v>
      </c>
      <c r="B8" s="74">
        <f>B9+B12+B13+B16+B22+B23+B26</f>
        <v>24300655</v>
      </c>
      <c r="C8" s="74">
        <f>C9+C12+C13+C16+C22+C23+C26</f>
        <v>24300655</v>
      </c>
      <c r="D8" s="74">
        <f t="shared" ref="D8:F8" si="0">D9+D12+D13+D16+D22+D23+D26</f>
        <v>24300655</v>
      </c>
      <c r="E8" s="74">
        <f t="shared" si="0"/>
        <v>24300655</v>
      </c>
      <c r="F8" s="210">
        <f t="shared" si="0"/>
        <v>21864776</v>
      </c>
      <c r="G8" s="217" t="s">
        <v>61</v>
      </c>
      <c r="H8" s="218">
        <f>H9+H15</f>
        <v>534943685</v>
      </c>
      <c r="I8" s="218">
        <f t="shared" ref="I8:L8" si="1">I9+I15</f>
        <v>544879685</v>
      </c>
      <c r="J8" s="218">
        <f t="shared" si="1"/>
        <v>544879685</v>
      </c>
      <c r="K8" s="218">
        <f t="shared" si="1"/>
        <v>555850183</v>
      </c>
      <c r="L8" s="219">
        <f t="shared" si="1"/>
        <v>537159904</v>
      </c>
    </row>
    <row r="9" spans="1:14" ht="30" customHeight="1" x14ac:dyDescent="0.25">
      <c r="A9" s="17" t="s">
        <v>126</v>
      </c>
      <c r="B9" s="80">
        <f>B10+B11</f>
        <v>0</v>
      </c>
      <c r="C9" s="75">
        <f t="shared" ref="C9:F9" si="2">C10+C11</f>
        <v>0</v>
      </c>
      <c r="D9" s="75">
        <f t="shared" si="2"/>
        <v>0</v>
      </c>
      <c r="E9" s="75">
        <f t="shared" si="2"/>
        <v>0</v>
      </c>
      <c r="F9" s="211">
        <f t="shared" si="2"/>
        <v>0</v>
      </c>
      <c r="G9" s="21" t="s">
        <v>41</v>
      </c>
      <c r="H9" s="83">
        <f>H10+H11+H12+H13+H14</f>
        <v>532403685</v>
      </c>
      <c r="I9" s="83">
        <f>I10+I11+I12+I13+I14</f>
        <v>542339685</v>
      </c>
      <c r="J9" s="83">
        <f t="shared" ref="J9:L9" si="3">J10+J11+J12+J13+J14</f>
        <v>542121185</v>
      </c>
      <c r="K9" s="83">
        <f t="shared" si="3"/>
        <v>551329064</v>
      </c>
      <c r="L9" s="212">
        <f t="shared" si="3"/>
        <v>532638785</v>
      </c>
    </row>
    <row r="10" spans="1:14" ht="13.5" customHeight="1" x14ac:dyDescent="0.25">
      <c r="A10" s="19" t="s">
        <v>131</v>
      </c>
      <c r="B10" s="75">
        <f>'1.sz.tábla'!E9</f>
        <v>0</v>
      </c>
      <c r="C10" s="75">
        <f>'1.sz.tábla'!F9</f>
        <v>0</v>
      </c>
      <c r="D10" s="75"/>
      <c r="E10" s="75"/>
      <c r="F10" s="18"/>
      <c r="G10" s="19" t="s">
        <v>42</v>
      </c>
      <c r="H10" s="83">
        <f>'2.sz.tábla'!E10</f>
        <v>316629968</v>
      </c>
      <c r="I10" s="83">
        <f>'2.sz.tábla'!F10</f>
        <v>319435621</v>
      </c>
      <c r="J10" s="83">
        <f>'2.sz.tábla'!G10</f>
        <v>319435621</v>
      </c>
      <c r="K10" s="83">
        <f>'2.sz.tábla'!H10</f>
        <v>329017742</v>
      </c>
      <c r="L10" s="212">
        <f>'2.sz.tábla'!I10</f>
        <v>329017742</v>
      </c>
    </row>
    <row r="11" spans="1:14" ht="28.5" customHeight="1" x14ac:dyDescent="0.25">
      <c r="A11" s="20" t="s">
        <v>132</v>
      </c>
      <c r="B11" s="76">
        <f>'1.sz.tábla'!E17</f>
        <v>0</v>
      </c>
      <c r="C11" s="76">
        <f>'1.sz.tábla'!F17</f>
        <v>0</v>
      </c>
      <c r="D11" s="76"/>
      <c r="E11" s="76"/>
      <c r="F11" s="18"/>
      <c r="G11" s="19" t="s">
        <v>62</v>
      </c>
      <c r="H11" s="83">
        <f>'2.sz.tábla'!E13</f>
        <v>48329000</v>
      </c>
      <c r="I11" s="83">
        <f>'2.sz.tábla'!F13</f>
        <v>48453256</v>
      </c>
      <c r="J11" s="83">
        <f>'2.sz.tábla'!G13</f>
        <v>48453256</v>
      </c>
      <c r="K11" s="83">
        <f>'2.sz.tábla'!H13</f>
        <v>48408145</v>
      </c>
      <c r="L11" s="212">
        <f>'2.sz.tábla'!I13</f>
        <v>48408145</v>
      </c>
    </row>
    <row r="12" spans="1:14" ht="31.5" x14ac:dyDescent="0.25">
      <c r="A12" s="17" t="s">
        <v>127</v>
      </c>
      <c r="B12" s="82">
        <f>'1.sz.tábla'!E21</f>
        <v>0</v>
      </c>
      <c r="C12" s="82">
        <f>'1.sz.tábla'!F21</f>
        <v>0</v>
      </c>
      <c r="D12" s="76"/>
      <c r="E12" s="76"/>
      <c r="F12" s="18"/>
      <c r="G12" s="19" t="s">
        <v>44</v>
      </c>
      <c r="H12" s="83">
        <f>'2.sz.tábla'!E14</f>
        <v>167444717</v>
      </c>
      <c r="I12" s="83">
        <f>'2.sz.tábla'!F14</f>
        <v>174450808</v>
      </c>
      <c r="J12" s="83">
        <f>'2.sz.tábla'!G14</f>
        <v>174232308</v>
      </c>
      <c r="K12" s="83">
        <f>'2.sz.tábla'!H14</f>
        <v>173903177</v>
      </c>
      <c r="L12" s="212">
        <f>'2.sz.tábla'!I14</f>
        <v>155212898</v>
      </c>
    </row>
    <row r="13" spans="1:14" ht="15.75" x14ac:dyDescent="0.25">
      <c r="A13" s="21" t="s">
        <v>23</v>
      </c>
      <c r="B13" s="76">
        <f>B14+B15</f>
        <v>0</v>
      </c>
      <c r="C13" s="76">
        <f>C14+C15</f>
        <v>0</v>
      </c>
      <c r="D13" s="76">
        <f t="shared" ref="D13:F13" si="4">D14+D15</f>
        <v>0</v>
      </c>
      <c r="E13" s="76">
        <f t="shared" si="4"/>
        <v>0</v>
      </c>
      <c r="F13" s="212">
        <f t="shared" si="4"/>
        <v>0</v>
      </c>
      <c r="G13" s="19" t="s">
        <v>130</v>
      </c>
      <c r="H13" s="83">
        <f>'2.sz.tábla'!E20</f>
        <v>0</v>
      </c>
      <c r="I13" s="83">
        <f>'2.sz.tábla'!F20</f>
        <v>0</v>
      </c>
      <c r="J13" s="83">
        <f>'2.sz.tábla'!G20</f>
        <v>0</v>
      </c>
      <c r="K13" s="83">
        <f>'2.sz.tábla'!H20</f>
        <v>0</v>
      </c>
      <c r="L13" s="212">
        <f>'2.sz.tábla'!I20</f>
        <v>0</v>
      </c>
    </row>
    <row r="14" spans="1:14" ht="15.75" x14ac:dyDescent="0.25">
      <c r="A14" s="22" t="s">
        <v>83</v>
      </c>
      <c r="B14" s="76">
        <f>'1.sz.tábla'!E25</f>
        <v>0</v>
      </c>
      <c r="C14" s="76">
        <f>'1.sz.tábla'!F25</f>
        <v>0</v>
      </c>
      <c r="D14" s="76"/>
      <c r="E14" s="76"/>
      <c r="F14" s="18"/>
      <c r="G14" s="19" t="s">
        <v>46</v>
      </c>
      <c r="H14" s="83">
        <f>'2.sz.tábla'!E23</f>
        <v>0</v>
      </c>
      <c r="I14" s="83">
        <f>'2.sz.tábla'!F23</f>
        <v>0</v>
      </c>
      <c r="J14" s="83">
        <f>'2.sz.tábla'!G23</f>
        <v>0</v>
      </c>
      <c r="K14" s="83">
        <f>'2.sz.tábla'!H23</f>
        <v>0</v>
      </c>
      <c r="L14" s="212">
        <f>'2.sz.tábla'!I23</f>
        <v>0</v>
      </c>
    </row>
    <row r="15" spans="1:14" ht="15.75" x14ac:dyDescent="0.25">
      <c r="A15" s="22" t="s">
        <v>79</v>
      </c>
      <c r="B15" s="76">
        <f>'1.sz.tábla'!E28</f>
        <v>0</v>
      </c>
      <c r="C15" s="76">
        <f>'1.sz.tábla'!F28</f>
        <v>0</v>
      </c>
      <c r="D15" s="76"/>
      <c r="E15" s="76"/>
      <c r="F15" s="18"/>
      <c r="G15" s="21" t="s">
        <v>138</v>
      </c>
      <c r="H15" s="83">
        <f>H16+H17+H18</f>
        <v>2540000</v>
      </c>
      <c r="I15" s="83">
        <f t="shared" ref="I15:L15" si="5">I16+I17+I18</f>
        <v>2540000</v>
      </c>
      <c r="J15" s="83">
        <f t="shared" si="5"/>
        <v>2758500</v>
      </c>
      <c r="K15" s="83">
        <f t="shared" si="5"/>
        <v>4521119</v>
      </c>
      <c r="L15" s="212">
        <f t="shared" si="5"/>
        <v>4521119</v>
      </c>
    </row>
    <row r="16" spans="1:14" ht="15.75" x14ac:dyDescent="0.25">
      <c r="A16" s="21" t="s">
        <v>128</v>
      </c>
      <c r="B16" s="76">
        <f>B17+B18+B19+B21+B20</f>
        <v>24300655</v>
      </c>
      <c r="C16" s="76">
        <f>C17+C18+C19+C21+C20</f>
        <v>24300655</v>
      </c>
      <c r="D16" s="76">
        <f>D17+D18+D19+D21+D20</f>
        <v>24300655</v>
      </c>
      <c r="E16" s="76">
        <f>E17+E18+E19+E21+E20</f>
        <v>24300655</v>
      </c>
      <c r="F16" s="212">
        <f>F17+F18+F19+F21+F20</f>
        <v>21864776</v>
      </c>
      <c r="G16" s="19" t="s">
        <v>47</v>
      </c>
      <c r="H16" s="83">
        <f>'2.sz.tábla'!E27</f>
        <v>2540000</v>
      </c>
      <c r="I16" s="83">
        <f>'2.sz.tábla'!F27</f>
        <v>2540000</v>
      </c>
      <c r="J16" s="83">
        <f>'2.sz.tábla'!G27</f>
        <v>2758500</v>
      </c>
      <c r="K16" s="83">
        <f>'2.sz.tábla'!H27</f>
        <v>4521119</v>
      </c>
      <c r="L16" s="212">
        <f>'2.sz.tábla'!I27</f>
        <v>4521119</v>
      </c>
    </row>
    <row r="17" spans="1:12" ht="15.75" x14ac:dyDescent="0.25">
      <c r="A17" s="22" t="s">
        <v>96</v>
      </c>
      <c r="B17" s="76">
        <f>'1.sz.tábla'!E32</f>
        <v>500000</v>
      </c>
      <c r="C17" s="76">
        <f>'1.sz.tábla'!F32</f>
        <v>500000</v>
      </c>
      <c r="D17" s="76">
        <f>'1.sz.tábla'!G32</f>
        <v>500000</v>
      </c>
      <c r="E17" s="76">
        <f>'1.sz.tábla'!H32</f>
        <v>500000</v>
      </c>
      <c r="F17" s="76">
        <f>'1.sz.tábla'!I32</f>
        <v>564720</v>
      </c>
      <c r="G17" s="19" t="s">
        <v>48</v>
      </c>
      <c r="H17" s="83">
        <f>'2.sz.tábla'!E33</f>
        <v>0</v>
      </c>
      <c r="I17" s="83">
        <f>'2.sz.tábla'!F33</f>
        <v>0</v>
      </c>
      <c r="J17" s="83"/>
      <c r="K17" s="83"/>
      <c r="L17" s="18"/>
    </row>
    <row r="18" spans="1:12" ht="15.75" x14ac:dyDescent="0.25">
      <c r="A18" s="22" t="s">
        <v>133</v>
      </c>
      <c r="B18" s="76">
        <f>'1.sz.tábla'!E34</f>
        <v>2400000</v>
      </c>
      <c r="C18" s="76">
        <f>'1.sz.tábla'!F34</f>
        <v>2400000</v>
      </c>
      <c r="D18" s="76">
        <f>'1.sz.tábla'!G34</f>
        <v>2400000</v>
      </c>
      <c r="E18" s="76">
        <f>'1.sz.tábla'!H34</f>
        <v>2400000</v>
      </c>
      <c r="F18" s="76">
        <f>'1.sz.tábla'!I34</f>
        <v>563438</v>
      </c>
      <c r="G18" s="19" t="s">
        <v>49</v>
      </c>
      <c r="H18" s="83">
        <f>'2.sz.tábla'!E37</f>
        <v>0</v>
      </c>
      <c r="I18" s="83">
        <f>'2.sz.tábla'!F37</f>
        <v>0</v>
      </c>
      <c r="J18" s="83"/>
      <c r="K18" s="83"/>
      <c r="L18" s="18"/>
    </row>
    <row r="19" spans="1:12" ht="15.75" x14ac:dyDescent="0.25">
      <c r="A19" s="22" t="s">
        <v>98</v>
      </c>
      <c r="B19" s="76">
        <f>'1.sz.tábla'!E36</f>
        <v>4634785</v>
      </c>
      <c r="C19" s="76">
        <f>'1.sz.tábla'!F36</f>
        <v>4634785</v>
      </c>
      <c r="D19" s="76">
        <f>'1.sz.tábla'!G36</f>
        <v>4634785</v>
      </c>
      <c r="E19" s="76">
        <f>'1.sz.tábla'!H36</f>
        <v>4634785</v>
      </c>
      <c r="F19" s="76">
        <f>'1.sz.tábla'!I36</f>
        <v>4323861</v>
      </c>
      <c r="G19" s="19"/>
      <c r="H19" s="83"/>
      <c r="I19" s="83"/>
      <c r="J19" s="83"/>
      <c r="K19" s="83"/>
      <c r="L19" s="18"/>
    </row>
    <row r="20" spans="1:12" ht="15.75" x14ac:dyDescent="0.25">
      <c r="A20" s="22" t="s">
        <v>176</v>
      </c>
      <c r="B20" s="76">
        <f>'1.sz.tábla'!E35</f>
        <v>14765870</v>
      </c>
      <c r="C20" s="76">
        <f>'1.sz.tábla'!F35</f>
        <v>14765870</v>
      </c>
      <c r="D20" s="76">
        <f>'1.sz.tábla'!G35</f>
        <v>14765870</v>
      </c>
      <c r="E20" s="76">
        <f>'1.sz.tábla'!H35</f>
        <v>14765870</v>
      </c>
      <c r="F20" s="76">
        <f>'1.sz.tábla'!I35</f>
        <v>15450737</v>
      </c>
      <c r="G20" s="19"/>
      <c r="H20" s="83"/>
      <c r="I20" s="83"/>
      <c r="J20" s="83"/>
      <c r="K20" s="83"/>
      <c r="L20" s="18"/>
    </row>
    <row r="21" spans="1:12" ht="15.75" x14ac:dyDescent="0.25">
      <c r="A21" s="22" t="s">
        <v>99</v>
      </c>
      <c r="B21" s="76">
        <f>'1.sz.tábla'!E37</f>
        <v>2000000</v>
      </c>
      <c r="C21" s="76">
        <f>'1.sz.tábla'!F37</f>
        <v>2000000</v>
      </c>
      <c r="D21" s="76">
        <f>'1.sz.tábla'!G37</f>
        <v>2000000</v>
      </c>
      <c r="E21" s="76">
        <f>'1.sz.tábla'!H37</f>
        <v>2000000</v>
      </c>
      <c r="F21" s="76">
        <f>'1.sz.tábla'!I37</f>
        <v>962020</v>
      </c>
      <c r="G21" s="19"/>
      <c r="H21" s="83"/>
      <c r="I21" s="83"/>
      <c r="J21" s="83"/>
      <c r="K21" s="83"/>
      <c r="L21" s="18"/>
    </row>
    <row r="22" spans="1:12" ht="15.75" x14ac:dyDescent="0.25">
      <c r="A22" s="21" t="s">
        <v>86</v>
      </c>
      <c r="B22" s="76">
        <f>'1.sz.tábla'!E38</f>
        <v>0</v>
      </c>
      <c r="C22" s="76">
        <f>'1.sz.tábla'!F38</f>
        <v>0</v>
      </c>
      <c r="D22" s="76"/>
      <c r="E22" s="76"/>
      <c r="F22" s="18"/>
      <c r="G22" s="19"/>
      <c r="H22" s="83"/>
      <c r="I22" s="83"/>
      <c r="J22" s="83"/>
      <c r="K22" s="83"/>
      <c r="L22" s="18"/>
    </row>
    <row r="23" spans="1:12" ht="15.75" x14ac:dyDescent="0.25">
      <c r="A23" s="21" t="s">
        <v>129</v>
      </c>
      <c r="B23" s="76">
        <f>B24+B25</f>
        <v>0</v>
      </c>
      <c r="C23" s="76">
        <f t="shared" ref="C23:F23" si="6">C24+C25</f>
        <v>0</v>
      </c>
      <c r="D23" s="76">
        <f t="shared" si="6"/>
        <v>0</v>
      </c>
      <c r="E23" s="76">
        <f t="shared" si="6"/>
        <v>0</v>
      </c>
      <c r="F23" s="212">
        <f t="shared" si="6"/>
        <v>0</v>
      </c>
      <c r="G23" s="19"/>
      <c r="H23" s="83"/>
      <c r="I23" s="83"/>
      <c r="J23" s="83"/>
      <c r="K23" s="83"/>
      <c r="L23" s="18"/>
    </row>
    <row r="24" spans="1:12" ht="28.5" customHeight="1" x14ac:dyDescent="0.25">
      <c r="A24" s="20" t="s">
        <v>134</v>
      </c>
      <c r="B24" s="76">
        <f>'1.sz.tábla'!E41</f>
        <v>0</v>
      </c>
      <c r="C24" s="76"/>
      <c r="D24" s="76"/>
      <c r="E24" s="76"/>
      <c r="F24" s="18"/>
      <c r="G24" s="19"/>
      <c r="H24" s="83"/>
      <c r="I24" s="83"/>
      <c r="J24" s="83"/>
      <c r="K24" s="83"/>
      <c r="L24" s="18"/>
    </row>
    <row r="25" spans="1:12" ht="30" customHeight="1" x14ac:dyDescent="0.25">
      <c r="A25" s="20" t="s">
        <v>135</v>
      </c>
      <c r="B25" s="76">
        <f>'1.sz.tábla'!E42</f>
        <v>0</v>
      </c>
      <c r="C25" s="76"/>
      <c r="D25" s="76"/>
      <c r="E25" s="76"/>
      <c r="F25" s="18"/>
      <c r="G25" s="19"/>
      <c r="H25" s="83"/>
      <c r="I25" s="83"/>
      <c r="J25" s="83"/>
      <c r="K25" s="83"/>
      <c r="L25" s="18"/>
    </row>
    <row r="26" spans="1:12" ht="15.75" x14ac:dyDescent="0.25">
      <c r="A26" s="21" t="s">
        <v>90</v>
      </c>
      <c r="B26" s="76">
        <f>B27+B28</f>
        <v>0</v>
      </c>
      <c r="C26" s="76">
        <f t="shared" ref="C26:F26" si="7">C27+C28</f>
        <v>0</v>
      </c>
      <c r="D26" s="76">
        <f t="shared" si="7"/>
        <v>0</v>
      </c>
      <c r="E26" s="76">
        <f t="shared" si="7"/>
        <v>0</v>
      </c>
      <c r="F26" s="212">
        <f t="shared" si="7"/>
        <v>0</v>
      </c>
      <c r="G26" s="19"/>
      <c r="H26" s="83"/>
      <c r="I26" s="83"/>
      <c r="J26" s="83"/>
      <c r="K26" s="83"/>
      <c r="L26" s="18"/>
    </row>
    <row r="27" spans="1:12" ht="31.5" x14ac:dyDescent="0.25">
      <c r="A27" s="20" t="s">
        <v>136</v>
      </c>
      <c r="B27" s="76">
        <f>'1.sz.tábla'!E44</f>
        <v>0</v>
      </c>
      <c r="C27" s="76"/>
      <c r="D27" s="76"/>
      <c r="E27" s="76"/>
      <c r="F27" s="18"/>
      <c r="G27" s="19"/>
      <c r="H27" s="83"/>
      <c r="I27" s="83"/>
      <c r="J27" s="83"/>
      <c r="K27" s="83"/>
      <c r="L27" s="18"/>
    </row>
    <row r="28" spans="1:12" ht="31.5" x14ac:dyDescent="0.25">
      <c r="A28" s="20" t="s">
        <v>137</v>
      </c>
      <c r="B28" s="76">
        <f>'1.sz.tábla'!E45</f>
        <v>0</v>
      </c>
      <c r="C28" s="76"/>
      <c r="D28" s="76"/>
      <c r="E28" s="76"/>
      <c r="F28" s="18"/>
      <c r="G28" s="19"/>
      <c r="H28" s="83"/>
      <c r="I28" s="83"/>
      <c r="J28" s="83"/>
      <c r="K28" s="83"/>
      <c r="L28" s="18"/>
    </row>
    <row r="29" spans="1:12" ht="15.75" x14ac:dyDescent="0.25">
      <c r="A29" s="19"/>
      <c r="B29" s="77"/>
      <c r="C29" s="77"/>
      <c r="D29" s="77"/>
      <c r="E29" s="77"/>
      <c r="F29" s="18"/>
      <c r="G29" s="19"/>
      <c r="H29" s="83"/>
      <c r="I29" s="83"/>
      <c r="J29" s="83"/>
      <c r="K29" s="83"/>
      <c r="L29" s="18"/>
    </row>
    <row r="30" spans="1:12" ht="15.75" x14ac:dyDescent="0.25">
      <c r="A30" s="19"/>
      <c r="B30" s="77"/>
      <c r="C30" s="77"/>
      <c r="D30" s="77"/>
      <c r="E30" s="77"/>
      <c r="F30" s="18"/>
      <c r="G30" s="19"/>
      <c r="H30" s="83"/>
      <c r="I30" s="83"/>
      <c r="J30" s="83"/>
      <c r="K30" s="83"/>
      <c r="L30" s="18"/>
    </row>
    <row r="31" spans="1:12" s="3" customFormat="1" ht="15.75" x14ac:dyDescent="0.25">
      <c r="A31" s="23" t="s">
        <v>190</v>
      </c>
      <c r="B31" s="78">
        <f>B32</f>
        <v>510643030</v>
      </c>
      <c r="C31" s="78">
        <f t="shared" ref="C31:F31" si="8">C32</f>
        <v>520579030</v>
      </c>
      <c r="D31" s="78">
        <f t="shared" si="8"/>
        <v>520579030</v>
      </c>
      <c r="E31" s="78">
        <f t="shared" si="8"/>
        <v>531549528</v>
      </c>
      <c r="F31" s="213">
        <f t="shared" si="8"/>
        <v>531549522</v>
      </c>
      <c r="G31" s="23" t="s">
        <v>139</v>
      </c>
      <c r="H31" s="84">
        <f>H32</f>
        <v>0</v>
      </c>
      <c r="I31" s="84">
        <f t="shared" ref="I31:L31" si="9">I32</f>
        <v>0</v>
      </c>
      <c r="J31" s="84">
        <f t="shared" si="9"/>
        <v>0</v>
      </c>
      <c r="K31" s="84">
        <f t="shared" si="9"/>
        <v>0</v>
      </c>
      <c r="L31" s="215">
        <f t="shared" si="9"/>
        <v>0</v>
      </c>
    </row>
    <row r="32" spans="1:12" s="3" customFormat="1" ht="15.75" x14ac:dyDescent="0.25">
      <c r="A32" s="21" t="s">
        <v>191</v>
      </c>
      <c r="B32" s="81">
        <f>B33+B34+B35</f>
        <v>510643030</v>
      </c>
      <c r="C32" s="78">
        <f t="shared" ref="C32:F32" si="10">C33+C34+C35</f>
        <v>520579030</v>
      </c>
      <c r="D32" s="78">
        <f t="shared" si="10"/>
        <v>520579030</v>
      </c>
      <c r="E32" s="78">
        <f t="shared" si="10"/>
        <v>531549528</v>
      </c>
      <c r="F32" s="213">
        <f t="shared" si="10"/>
        <v>531549522</v>
      </c>
      <c r="G32" s="21" t="s">
        <v>140</v>
      </c>
      <c r="H32" s="85">
        <f>H33+H34+H35</f>
        <v>0</v>
      </c>
      <c r="I32" s="84">
        <f t="shared" ref="I32:L32" si="11">I33+I34+I35</f>
        <v>0</v>
      </c>
      <c r="J32" s="84">
        <f t="shared" si="11"/>
        <v>0</v>
      </c>
      <c r="K32" s="84">
        <f t="shared" si="11"/>
        <v>0</v>
      </c>
      <c r="L32" s="215">
        <f t="shared" si="11"/>
        <v>0</v>
      </c>
    </row>
    <row r="33" spans="1:12" ht="28.5" customHeight="1" x14ac:dyDescent="0.25">
      <c r="A33" s="19" t="s">
        <v>141</v>
      </c>
      <c r="B33" s="77">
        <f>'3.sz.tábla'!E11</f>
        <v>0</v>
      </c>
      <c r="C33" s="77">
        <f>'3.sz.tábla'!F11</f>
        <v>0</v>
      </c>
      <c r="D33" s="77">
        <f>'3.sz.tábla'!G11</f>
        <v>0</v>
      </c>
      <c r="E33" s="77">
        <f>'3.sz.tábla'!H11</f>
        <v>10614219</v>
      </c>
      <c r="F33" s="77">
        <f>'3.sz.tábla'!I11</f>
        <v>10614219</v>
      </c>
      <c r="G33" s="20" t="s">
        <v>193</v>
      </c>
      <c r="H33" s="83">
        <f>'3.sz.tábla'!E23</f>
        <v>0</v>
      </c>
      <c r="I33" s="83">
        <f>'3.sz.tábla'!F23</f>
        <v>0</v>
      </c>
      <c r="J33" s="84"/>
      <c r="K33" s="84"/>
      <c r="L33" s="18"/>
    </row>
    <row r="34" spans="1:12" ht="30" customHeight="1" x14ac:dyDescent="0.25">
      <c r="A34" s="20" t="s">
        <v>142</v>
      </c>
      <c r="B34" s="77">
        <f>'3.sz.tábla'!E12</f>
        <v>0</v>
      </c>
      <c r="C34" s="78"/>
      <c r="D34" s="78"/>
      <c r="E34" s="78"/>
      <c r="F34" s="78"/>
      <c r="G34" s="20" t="s">
        <v>192</v>
      </c>
      <c r="H34" s="83">
        <f>'3.sz.tábla'!E24</f>
        <v>0</v>
      </c>
      <c r="I34" s="83">
        <f>'3.sz.tábla'!F24</f>
        <v>0</v>
      </c>
      <c r="J34" s="84"/>
      <c r="K34" s="84"/>
      <c r="L34" s="18"/>
    </row>
    <row r="35" spans="1:12" ht="15.75" x14ac:dyDescent="0.25">
      <c r="A35" s="19" t="s">
        <v>143</v>
      </c>
      <c r="B35" s="77">
        <f>'3.sz.tábla'!E13</f>
        <v>510643030</v>
      </c>
      <c r="C35" s="77">
        <f>'3.sz.tábla'!F13</f>
        <v>520579030</v>
      </c>
      <c r="D35" s="77">
        <f>'3.sz.tábla'!G13</f>
        <v>520579030</v>
      </c>
      <c r="E35" s="77">
        <f>'3.sz.tábla'!H13</f>
        <v>520935309</v>
      </c>
      <c r="F35" s="77">
        <f>'3.sz.tábla'!I13</f>
        <v>520935303</v>
      </c>
      <c r="G35" s="19" t="s">
        <v>143</v>
      </c>
      <c r="H35" s="83">
        <f>'3.sz.tábla'!E25</f>
        <v>0</v>
      </c>
      <c r="I35" s="83">
        <f>'3.sz.tábla'!F25</f>
        <v>0</v>
      </c>
      <c r="J35" s="84"/>
      <c r="K35" s="84"/>
      <c r="L35" s="18"/>
    </row>
    <row r="36" spans="1:12" ht="15.75" x14ac:dyDescent="0.25">
      <c r="A36" s="19"/>
      <c r="B36" s="77"/>
      <c r="C36" s="77"/>
      <c r="D36" s="77"/>
      <c r="E36" s="77"/>
      <c r="F36" s="18"/>
      <c r="G36" s="19"/>
      <c r="H36" s="83"/>
      <c r="I36" s="83"/>
      <c r="J36" s="83"/>
      <c r="K36" s="83"/>
      <c r="L36" s="18"/>
    </row>
    <row r="37" spans="1:12" ht="15.75" x14ac:dyDescent="0.25">
      <c r="A37" s="19"/>
      <c r="B37" s="77"/>
      <c r="C37" s="77"/>
      <c r="D37" s="77"/>
      <c r="E37" s="77"/>
      <c r="F37" s="18"/>
      <c r="G37" s="19"/>
      <c r="H37" s="83"/>
      <c r="I37" s="83"/>
      <c r="J37" s="83"/>
      <c r="K37" s="83"/>
      <c r="L37" s="18"/>
    </row>
    <row r="38" spans="1:12" ht="15.75" x14ac:dyDescent="0.25">
      <c r="A38" s="19"/>
      <c r="B38" s="77"/>
      <c r="C38" s="77"/>
      <c r="D38" s="77"/>
      <c r="E38" s="77"/>
      <c r="F38" s="18"/>
      <c r="G38" s="19"/>
      <c r="H38" s="83"/>
      <c r="I38" s="83"/>
      <c r="J38" s="83"/>
      <c r="K38" s="83"/>
      <c r="L38" s="18"/>
    </row>
    <row r="39" spans="1:12" ht="16.5" thickBot="1" x14ac:dyDescent="0.3">
      <c r="A39" s="24" t="s">
        <v>144</v>
      </c>
      <c r="B39" s="79">
        <f>B8+B31</f>
        <v>534943685</v>
      </c>
      <c r="C39" s="79">
        <f t="shared" ref="C39:F39" si="12">C8+C31</f>
        <v>544879685</v>
      </c>
      <c r="D39" s="79">
        <f t="shared" si="12"/>
        <v>544879685</v>
      </c>
      <c r="E39" s="79">
        <f t="shared" si="12"/>
        <v>555850183</v>
      </c>
      <c r="F39" s="214">
        <f t="shared" si="12"/>
        <v>553414298</v>
      </c>
      <c r="G39" s="24" t="s">
        <v>145</v>
      </c>
      <c r="H39" s="86">
        <f>H8+H31</f>
        <v>534943685</v>
      </c>
      <c r="I39" s="86">
        <f t="shared" ref="I39:L39" si="13">I8+I31</f>
        <v>544879685</v>
      </c>
      <c r="J39" s="86">
        <f t="shared" si="13"/>
        <v>544879685</v>
      </c>
      <c r="K39" s="86">
        <f t="shared" si="13"/>
        <v>555850183</v>
      </c>
      <c r="L39" s="216">
        <f t="shared" si="13"/>
        <v>537159904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11" sqref="D11"/>
    </sheetView>
  </sheetViews>
  <sheetFormatPr defaultRowHeight="15" x14ac:dyDescent="0.25"/>
  <cols>
    <col min="1" max="1" width="70.5703125" bestFit="1" customWidth="1"/>
    <col min="2" max="2" width="14.140625" bestFit="1" customWidth="1"/>
  </cols>
  <sheetData>
    <row r="1" spans="1:12" ht="26.25" x14ac:dyDescent="0.4">
      <c r="A1" s="333" t="s">
        <v>385</v>
      </c>
      <c r="B1" s="333"/>
      <c r="C1" s="195"/>
      <c r="D1" s="195"/>
      <c r="E1" s="195"/>
      <c r="F1" s="195"/>
      <c r="G1" s="195"/>
      <c r="H1" s="195"/>
      <c r="I1" s="220"/>
      <c r="J1" s="220"/>
      <c r="K1" s="220"/>
      <c r="L1" s="220"/>
    </row>
    <row r="2" spans="1:12" ht="15.75" x14ac:dyDescent="0.25">
      <c r="A2" s="339" t="s">
        <v>211</v>
      </c>
      <c r="B2" s="339"/>
    </row>
    <row r="3" spans="1:12" ht="15.75" x14ac:dyDescent="0.25">
      <c r="A3" s="339" t="s">
        <v>386</v>
      </c>
      <c r="B3" s="339"/>
    </row>
    <row r="4" spans="1:12" ht="15.75" x14ac:dyDescent="0.25">
      <c r="A4" s="221"/>
      <c r="B4" s="221"/>
    </row>
    <row r="5" spans="1:12" ht="15.75" x14ac:dyDescent="0.25">
      <c r="A5" s="221"/>
      <c r="B5" s="221"/>
    </row>
    <row r="6" spans="1:12" ht="16.5" thickBot="1" x14ac:dyDescent="0.3">
      <c r="A6" s="221"/>
      <c r="B6" s="221" t="s">
        <v>212</v>
      </c>
    </row>
    <row r="7" spans="1:12" ht="15.75" x14ac:dyDescent="0.25">
      <c r="A7" s="222" t="s">
        <v>213</v>
      </c>
      <c r="B7" s="223">
        <v>21864776</v>
      </c>
    </row>
    <row r="8" spans="1:12" ht="15.75" x14ac:dyDescent="0.25">
      <c r="A8" s="224" t="s">
        <v>214</v>
      </c>
      <c r="B8" s="225">
        <v>537159904</v>
      </c>
    </row>
    <row r="9" spans="1:12" ht="15.75" x14ac:dyDescent="0.25">
      <c r="A9" s="226" t="s">
        <v>215</v>
      </c>
      <c r="B9" s="227">
        <f>B7-B8</f>
        <v>-515295128</v>
      </c>
    </row>
    <row r="10" spans="1:12" ht="15.75" x14ac:dyDescent="0.25">
      <c r="A10" s="224" t="s">
        <v>216</v>
      </c>
      <c r="B10" s="225">
        <v>531549522</v>
      </c>
    </row>
    <row r="11" spans="1:12" ht="15.75" x14ac:dyDescent="0.25">
      <c r="A11" s="224" t="s">
        <v>217</v>
      </c>
      <c r="B11" s="225">
        <v>0</v>
      </c>
    </row>
    <row r="12" spans="1:12" ht="15.75" x14ac:dyDescent="0.25">
      <c r="A12" s="226" t="s">
        <v>218</v>
      </c>
      <c r="B12" s="227">
        <f>B10-B11</f>
        <v>531549522</v>
      </c>
    </row>
    <row r="13" spans="1:12" ht="15.75" x14ac:dyDescent="0.25">
      <c r="A13" s="228" t="s">
        <v>219</v>
      </c>
      <c r="B13" s="229">
        <f>B9+B12</f>
        <v>16254394</v>
      </c>
    </row>
    <row r="14" spans="1:12" ht="15.75" x14ac:dyDescent="0.25">
      <c r="A14" s="224" t="s">
        <v>220</v>
      </c>
      <c r="B14" s="230"/>
    </row>
    <row r="15" spans="1:12" ht="15.75" x14ac:dyDescent="0.25">
      <c r="A15" s="224" t="s">
        <v>221</v>
      </c>
      <c r="B15" s="230"/>
    </row>
    <row r="16" spans="1:12" ht="15.75" x14ac:dyDescent="0.25">
      <c r="A16" s="231" t="s">
        <v>222</v>
      </c>
      <c r="B16" s="230">
        <f>B14-B15</f>
        <v>0</v>
      </c>
    </row>
    <row r="17" spans="1:2" ht="15.75" x14ac:dyDescent="0.25">
      <c r="A17" s="224" t="s">
        <v>223</v>
      </c>
      <c r="B17" s="230"/>
    </row>
    <row r="18" spans="1:2" ht="15.75" x14ac:dyDescent="0.25">
      <c r="A18" s="232" t="s">
        <v>224</v>
      </c>
      <c r="B18" s="9"/>
    </row>
    <row r="19" spans="1:2" ht="15.75" x14ac:dyDescent="0.25">
      <c r="A19" s="233" t="s">
        <v>225</v>
      </c>
      <c r="B19" s="234">
        <f>B17-B18</f>
        <v>0</v>
      </c>
    </row>
    <row r="20" spans="1:2" ht="15.75" x14ac:dyDescent="0.25">
      <c r="A20" s="235" t="s">
        <v>226</v>
      </c>
      <c r="B20" s="9">
        <f>B16+B19</f>
        <v>0</v>
      </c>
    </row>
    <row r="21" spans="1:2" ht="15.75" x14ac:dyDescent="0.25">
      <c r="A21" s="235" t="s">
        <v>227</v>
      </c>
      <c r="B21" s="236">
        <f>B13+B20</f>
        <v>16254394</v>
      </c>
    </row>
    <row r="22" spans="1:2" ht="15.75" x14ac:dyDescent="0.25">
      <c r="A22" s="235" t="s">
        <v>228</v>
      </c>
      <c r="B22" s="237"/>
    </row>
    <row r="23" spans="1:2" ht="15.75" x14ac:dyDescent="0.25">
      <c r="A23" s="235" t="s">
        <v>229</v>
      </c>
      <c r="B23" s="9"/>
    </row>
    <row r="24" spans="1:2" ht="15.75" x14ac:dyDescent="0.25">
      <c r="A24" s="235" t="s">
        <v>230</v>
      </c>
      <c r="B24" s="9"/>
    </row>
    <row r="25" spans="1:2" ht="16.5" thickBot="1" x14ac:dyDescent="0.3">
      <c r="A25" s="238" t="s">
        <v>231</v>
      </c>
      <c r="B25" s="239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>
      <selection activeCell="H29" sqref="H29"/>
    </sheetView>
  </sheetViews>
  <sheetFormatPr defaultRowHeight="15" x14ac:dyDescent="0.25"/>
  <cols>
    <col min="1" max="1" width="4.5703125" bestFit="1" customWidth="1"/>
    <col min="2" max="2" width="57.5703125" bestFit="1" customWidth="1"/>
    <col min="3" max="4" width="16.28515625" bestFit="1" customWidth="1"/>
  </cols>
  <sheetData>
    <row r="1" spans="1:12" ht="26.25" x14ac:dyDescent="0.4">
      <c r="A1" s="333" t="s">
        <v>385</v>
      </c>
      <c r="B1" s="333"/>
      <c r="C1" s="333"/>
      <c r="D1" s="333"/>
      <c r="E1" s="195"/>
      <c r="F1" s="195"/>
      <c r="G1" s="195"/>
      <c r="H1" s="195"/>
      <c r="I1" s="196"/>
      <c r="J1" s="196"/>
      <c r="K1" s="196"/>
      <c r="L1" s="196"/>
    </row>
    <row r="2" spans="1:12" ht="15.75" x14ac:dyDescent="0.25">
      <c r="A2" s="339" t="s">
        <v>232</v>
      </c>
      <c r="B2" s="339"/>
      <c r="C2" s="339"/>
      <c r="D2" s="339"/>
    </row>
    <row r="3" spans="1:12" ht="15.75" x14ac:dyDescent="0.25">
      <c r="A3" s="339" t="s">
        <v>387</v>
      </c>
      <c r="B3" s="339"/>
      <c r="C3" s="339"/>
      <c r="D3" s="339"/>
    </row>
    <row r="4" spans="1:12" ht="15.75" thickBot="1" x14ac:dyDescent="0.3">
      <c r="C4" s="56"/>
      <c r="D4" s="56"/>
    </row>
    <row r="5" spans="1:12" ht="15.75" x14ac:dyDescent="0.25">
      <c r="A5" s="411"/>
      <c r="B5" s="412" t="s">
        <v>233</v>
      </c>
      <c r="C5" s="413" t="s">
        <v>234</v>
      </c>
      <c r="D5" s="414" t="s">
        <v>235</v>
      </c>
    </row>
    <row r="6" spans="1:12" ht="16.5" thickBot="1" x14ac:dyDescent="0.3">
      <c r="A6" s="415"/>
      <c r="B6" s="416"/>
      <c r="C6" s="417" t="s">
        <v>236</v>
      </c>
      <c r="D6" s="418" t="s">
        <v>388</v>
      </c>
    </row>
    <row r="7" spans="1:12" ht="15.75" x14ac:dyDescent="0.25">
      <c r="A7" s="240" t="s">
        <v>237</v>
      </c>
      <c r="B7" s="241" t="s">
        <v>238</v>
      </c>
      <c r="C7" s="242">
        <f>C8+C9+C10+C11</f>
        <v>890208</v>
      </c>
      <c r="D7" s="243">
        <f>D8+D9+D10+D11</f>
        <v>3105205</v>
      </c>
    </row>
    <row r="8" spans="1:12" ht="15.75" x14ac:dyDescent="0.25">
      <c r="A8" s="19" t="s">
        <v>239</v>
      </c>
      <c r="B8" s="244" t="s">
        <v>240</v>
      </c>
      <c r="C8" s="76"/>
      <c r="D8" s="212"/>
    </row>
    <row r="9" spans="1:12" ht="15.75" x14ac:dyDescent="0.25">
      <c r="A9" s="19" t="s">
        <v>241</v>
      </c>
      <c r="B9" s="244" t="s">
        <v>242</v>
      </c>
      <c r="C9" s="76">
        <v>890208</v>
      </c>
      <c r="D9" s="212">
        <v>3105205</v>
      </c>
    </row>
    <row r="10" spans="1:12" ht="15.75" x14ac:dyDescent="0.25">
      <c r="A10" s="19" t="s">
        <v>243</v>
      </c>
      <c r="B10" s="244" t="s">
        <v>244</v>
      </c>
      <c r="C10" s="76"/>
      <c r="D10" s="212"/>
    </row>
    <row r="11" spans="1:12" ht="15.75" x14ac:dyDescent="0.25">
      <c r="A11" s="19" t="s">
        <v>245</v>
      </c>
      <c r="B11" s="244" t="s">
        <v>246</v>
      </c>
      <c r="C11" s="76"/>
      <c r="D11" s="212"/>
    </row>
    <row r="12" spans="1:12" ht="15.75" x14ac:dyDescent="0.25">
      <c r="A12" s="21" t="s">
        <v>247</v>
      </c>
      <c r="B12" s="245" t="s">
        <v>248</v>
      </c>
      <c r="C12" s="246">
        <v>0</v>
      </c>
      <c r="D12" s="247">
        <v>0</v>
      </c>
    </row>
    <row r="13" spans="1:12" ht="15.75" x14ac:dyDescent="0.25">
      <c r="A13" s="19" t="s">
        <v>239</v>
      </c>
      <c r="B13" s="244" t="s">
        <v>249</v>
      </c>
      <c r="C13" s="76"/>
      <c r="D13" s="212"/>
    </row>
    <row r="14" spans="1:12" ht="15.75" x14ac:dyDescent="0.25">
      <c r="A14" s="19" t="s">
        <v>241</v>
      </c>
      <c r="B14" s="244" t="s">
        <v>250</v>
      </c>
      <c r="C14" s="76"/>
      <c r="D14" s="212"/>
    </row>
    <row r="15" spans="1:12" ht="15.75" x14ac:dyDescent="0.25">
      <c r="A15" s="21" t="s">
        <v>251</v>
      </c>
      <c r="B15" s="245" t="s">
        <v>252</v>
      </c>
      <c r="C15" s="246">
        <f>C16+C17+C18+C19</f>
        <v>9962287</v>
      </c>
      <c r="D15" s="247">
        <f>D16+D17+D18+D19</f>
        <v>16289605</v>
      </c>
    </row>
    <row r="16" spans="1:12" ht="15.75" x14ac:dyDescent="0.25">
      <c r="A16" s="19" t="s">
        <v>239</v>
      </c>
      <c r="B16" s="244" t="s">
        <v>253</v>
      </c>
      <c r="C16" s="76"/>
      <c r="D16" s="212"/>
    </row>
    <row r="17" spans="1:4" ht="15.75" x14ac:dyDescent="0.25">
      <c r="A17" s="19" t="s">
        <v>241</v>
      </c>
      <c r="B17" s="244" t="s">
        <v>254</v>
      </c>
      <c r="C17" s="76"/>
      <c r="D17" s="212"/>
    </row>
    <row r="18" spans="1:4" ht="15.75" x14ac:dyDescent="0.25">
      <c r="A18" s="19" t="s">
        <v>243</v>
      </c>
      <c r="B18" s="244" t="s">
        <v>255</v>
      </c>
      <c r="C18" s="76">
        <v>9962287</v>
      </c>
      <c r="D18" s="212">
        <v>16289605</v>
      </c>
    </row>
    <row r="19" spans="1:4" ht="15.75" x14ac:dyDescent="0.25">
      <c r="A19" s="19" t="s">
        <v>245</v>
      </c>
      <c r="B19" s="244" t="s">
        <v>256</v>
      </c>
      <c r="C19" s="76"/>
      <c r="D19" s="212"/>
    </row>
    <row r="20" spans="1:4" ht="15.75" x14ac:dyDescent="0.25">
      <c r="A20" s="21" t="s">
        <v>257</v>
      </c>
      <c r="B20" s="245" t="s">
        <v>258</v>
      </c>
      <c r="C20" s="246">
        <f>C21+C22+C23</f>
        <v>1091913</v>
      </c>
      <c r="D20" s="247">
        <f>D21+D22+D23</f>
        <v>602583</v>
      </c>
    </row>
    <row r="21" spans="1:4" ht="15.75" x14ac:dyDescent="0.25">
      <c r="A21" s="19" t="s">
        <v>239</v>
      </c>
      <c r="B21" s="244" t="s">
        <v>259</v>
      </c>
      <c r="C21" s="76">
        <v>444159</v>
      </c>
      <c r="D21" s="212">
        <v>602583</v>
      </c>
    </row>
    <row r="22" spans="1:4" ht="15.75" x14ac:dyDescent="0.25">
      <c r="A22" s="19" t="s">
        <v>241</v>
      </c>
      <c r="B22" s="244" t="s">
        <v>260</v>
      </c>
      <c r="C22" s="76">
        <v>0</v>
      </c>
      <c r="D22" s="212">
        <v>0</v>
      </c>
    </row>
    <row r="23" spans="1:4" ht="15.75" x14ac:dyDescent="0.25">
      <c r="A23" s="19" t="s">
        <v>243</v>
      </c>
      <c r="B23" s="244" t="s">
        <v>261</v>
      </c>
      <c r="C23" s="76">
        <v>647754</v>
      </c>
      <c r="D23" s="212">
        <v>0</v>
      </c>
    </row>
    <row r="24" spans="1:4" ht="15.75" x14ac:dyDescent="0.25">
      <c r="A24" s="23" t="s">
        <v>262</v>
      </c>
      <c r="B24" s="248" t="s">
        <v>263</v>
      </c>
      <c r="C24" s="82">
        <f>C25+C26+C27</f>
        <v>1627613</v>
      </c>
      <c r="D24" s="215">
        <f>D25+D26+D27</f>
        <v>-2870726</v>
      </c>
    </row>
    <row r="25" spans="1:4" ht="15.75" x14ac:dyDescent="0.25">
      <c r="A25" s="19" t="s">
        <v>239</v>
      </c>
      <c r="B25" s="244" t="s">
        <v>264</v>
      </c>
      <c r="C25" s="76">
        <v>2919237</v>
      </c>
      <c r="D25" s="212">
        <v>0</v>
      </c>
    </row>
    <row r="26" spans="1:4" ht="15.75" x14ac:dyDescent="0.25">
      <c r="A26" s="19" t="s">
        <v>241</v>
      </c>
      <c r="B26" s="244" t="s">
        <v>265</v>
      </c>
      <c r="C26" s="76">
        <v>-1291624</v>
      </c>
      <c r="D26" s="212">
        <v>-2870726</v>
      </c>
    </row>
    <row r="27" spans="1:4" ht="15.75" x14ac:dyDescent="0.25">
      <c r="A27" s="19" t="s">
        <v>243</v>
      </c>
      <c r="B27" s="244" t="s">
        <v>266</v>
      </c>
      <c r="C27" s="76">
        <v>0</v>
      </c>
      <c r="D27" s="212"/>
    </row>
    <row r="28" spans="1:4" ht="15.75" x14ac:dyDescent="0.25">
      <c r="A28" s="21" t="s">
        <v>267</v>
      </c>
      <c r="B28" s="245" t="s">
        <v>268</v>
      </c>
      <c r="C28" s="246"/>
      <c r="D28" s="247"/>
    </row>
    <row r="29" spans="1:4" ht="16.5" thickBot="1" x14ac:dyDescent="0.3">
      <c r="A29" s="24"/>
      <c r="B29" s="249" t="s">
        <v>269</v>
      </c>
      <c r="C29" s="250">
        <f>C7+C12+C15+C20+C24+C28</f>
        <v>13572021</v>
      </c>
      <c r="D29" s="216">
        <f>D7+D12+D15+D20+D24+D28</f>
        <v>17126667</v>
      </c>
    </row>
    <row r="30" spans="1:4" ht="15.75" x14ac:dyDescent="0.25">
      <c r="A30" s="251" t="s">
        <v>270</v>
      </c>
      <c r="B30" s="252" t="s">
        <v>271</v>
      </c>
      <c r="C30" s="253">
        <f>C31+C32+C33+C34+C35+C36</f>
        <v>-17121464</v>
      </c>
      <c r="D30" s="254">
        <f>D31+D32+D33+D34+D35+D36</f>
        <v>-16823442</v>
      </c>
    </row>
    <row r="31" spans="1:4" ht="15.75" x14ac:dyDescent="0.25">
      <c r="A31" s="19" t="s">
        <v>239</v>
      </c>
      <c r="B31" s="244" t="s">
        <v>272</v>
      </c>
      <c r="C31" s="76"/>
      <c r="D31" s="212"/>
    </row>
    <row r="32" spans="1:4" ht="15.75" x14ac:dyDescent="0.25">
      <c r="A32" s="19" t="s">
        <v>241</v>
      </c>
      <c r="B32" s="244" t="s">
        <v>273</v>
      </c>
      <c r="C32" s="76">
        <v>-80584705</v>
      </c>
      <c r="D32" s="212">
        <v>-80584705</v>
      </c>
    </row>
    <row r="33" spans="1:4" ht="15.75" x14ac:dyDescent="0.25">
      <c r="A33" s="19" t="s">
        <v>243</v>
      </c>
      <c r="B33" s="244" t="s">
        <v>274</v>
      </c>
      <c r="C33" s="76">
        <v>63515</v>
      </c>
      <c r="D33" s="212">
        <v>63515</v>
      </c>
    </row>
    <row r="34" spans="1:4" ht="15.75" x14ac:dyDescent="0.25">
      <c r="A34" s="19" t="s">
        <v>245</v>
      </c>
      <c r="B34" s="244" t="s">
        <v>275</v>
      </c>
      <c r="C34" s="76">
        <v>77891886</v>
      </c>
      <c r="D34" s="212">
        <v>63399726</v>
      </c>
    </row>
    <row r="35" spans="1:4" ht="15.75" x14ac:dyDescent="0.25">
      <c r="A35" s="19" t="s">
        <v>276</v>
      </c>
      <c r="B35" s="244" t="s">
        <v>277</v>
      </c>
      <c r="C35" s="76"/>
      <c r="D35" s="212"/>
    </row>
    <row r="36" spans="1:4" ht="15.75" x14ac:dyDescent="0.25">
      <c r="A36" s="19" t="s">
        <v>278</v>
      </c>
      <c r="B36" s="244" t="s">
        <v>279</v>
      </c>
      <c r="C36" s="76">
        <v>-14492160</v>
      </c>
      <c r="D36" s="212">
        <v>298022</v>
      </c>
    </row>
    <row r="37" spans="1:4" ht="15.75" x14ac:dyDescent="0.25">
      <c r="A37" s="21" t="s">
        <v>280</v>
      </c>
      <c r="B37" s="245" t="s">
        <v>281</v>
      </c>
      <c r="C37" s="246">
        <f>C38+C39+C40</f>
        <v>6670210</v>
      </c>
      <c r="D37" s="247">
        <f>D38+D39+D40</f>
        <v>4581625</v>
      </c>
    </row>
    <row r="38" spans="1:4" ht="15.75" x14ac:dyDescent="0.25">
      <c r="A38" s="19" t="s">
        <v>239</v>
      </c>
      <c r="B38" s="244" t="s">
        <v>282</v>
      </c>
      <c r="C38" s="76">
        <v>0</v>
      </c>
      <c r="D38" s="212">
        <v>0</v>
      </c>
    </row>
    <row r="39" spans="1:4" ht="15.75" x14ac:dyDescent="0.25">
      <c r="A39" s="19" t="s">
        <v>241</v>
      </c>
      <c r="B39" s="244" t="s">
        <v>283</v>
      </c>
      <c r="C39" s="76">
        <v>6670157</v>
      </c>
      <c r="D39" s="212">
        <v>4546414</v>
      </c>
    </row>
    <row r="40" spans="1:4" ht="15.75" x14ac:dyDescent="0.25">
      <c r="A40" s="19" t="s">
        <v>243</v>
      </c>
      <c r="B40" s="244" t="s">
        <v>284</v>
      </c>
      <c r="C40" s="76">
        <v>53</v>
      </c>
      <c r="D40" s="212">
        <v>35211</v>
      </c>
    </row>
    <row r="41" spans="1:4" ht="15.75" x14ac:dyDescent="0.25">
      <c r="A41" s="21" t="s">
        <v>285</v>
      </c>
      <c r="B41" s="245" t="s">
        <v>286</v>
      </c>
      <c r="C41" s="246">
        <v>24023275</v>
      </c>
      <c r="D41" s="247">
        <v>29368484</v>
      </c>
    </row>
    <row r="42" spans="1:4" ht="16.5" thickBot="1" x14ac:dyDescent="0.3">
      <c r="A42" s="24"/>
      <c r="B42" s="249" t="s">
        <v>287</v>
      </c>
      <c r="C42" s="250">
        <f>C30+C37+C41</f>
        <v>13572021</v>
      </c>
      <c r="D42" s="216">
        <f>D30+D37+D41</f>
        <v>17126667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1.sz.tábla</vt:lpstr>
      <vt:lpstr>2.sz.tábla</vt:lpstr>
      <vt:lpstr>2.1.sz.tábla</vt:lpstr>
      <vt:lpstr>2.2.sz.tábla</vt:lpstr>
      <vt:lpstr>2.3.sz.tábla</vt:lpstr>
      <vt:lpstr>3.sz.tábla</vt:lpstr>
      <vt:lpstr>4.sz.tábla</vt:lpstr>
      <vt:lpstr>5.sz.tábla</vt:lpstr>
      <vt:lpstr>6.sz.tábla</vt:lpstr>
      <vt:lpstr>7.sz.tábla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2026-05-19T09:22:12Z</dcterms:modified>
</cp:coreProperties>
</file>